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2"/>
  </bookViews>
  <sheets>
    <sheet name="Week SetUp" sheetId="1" r:id="rId1"/>
    <sheet name="Girls Si Main Draw Prep" sheetId="2" r:id="rId2"/>
    <sheet name="Girls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'Girls Si Main 16'!$A$1:$Q$79</definedName>
    <definedName name="_xlnm.Print_Titles" localSheetId="1">'Girls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<sst xmlns="http://schemas.openxmlformats.org/spreadsheetml/2006/main" count="194" uniqueCount="125">
  <si>
    <t>Junior Week SetUp page</t>
  </si>
  <si>
    <t>DO NOT DELETE THIS PAGE !!!</t>
  </si>
  <si>
    <t>FILL IN ALL GREEN FIELDS BELOW</t>
  </si>
  <si>
    <t>Tournament Title (full name)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</si>
  <si>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</si>
  <si>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</si>
  <si>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</si>
  <si>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</si>
  <si>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</si>
  <si>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</si>
  <si>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</si>
  <si>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</si>
  <si>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</si>
  <si>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</si>
  <si>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</si>
  <si>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</si>
  <si>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</si>
  <si>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</si>
  <si>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</si>
  <si>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</si>
  <si>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</si>
  <si>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</si>
  <si>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</si>
  <si>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</si>
  <si>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</si>
  <si>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</si>
  <si>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</si>
  <si>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</si>
  <si>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</si>
  <si>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</si>
  <si>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</si>
  <si>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</si>
  <si>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</si>
  <si>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</si>
  <si>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Criterium
Sort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</si>
  <si>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</si>
  <si>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</si>
  <si>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</si>
  <si>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</si>
  <si>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</si>
  <si>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Seed
Ranking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</si>
  <si>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</si>
  <si>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</si>
  <si>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</si>
  <si>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</si>
  <si>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</si>
  <si>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</si>
  <si>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</si>
  <si>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</si>
  <si>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</si>
  <si>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</si>
  <si>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</si>
  <si>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</si>
  <si>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</si>
  <si>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</si>
  <si>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</si>
  <si>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</si>
  <si>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</si>
  <si>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</si>
  <si>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</si>
  <si>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</si>
  <si>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</si>
  <si>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</si>
  <si>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</si>
  <si>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</si>
  <si>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</si>
  <si>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</si>
  <si>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>Α.Μ. ΕΦΟΑ</t>
  </si>
  <si>
    <t>ΑΑ</t>
  </si>
  <si>
    <t>ΗΡΑΚΛΕΙΟ Ο.Α.Α.</t>
  </si>
  <si>
    <t>ΕΤΟΣ ΓΕΝ.</t>
  </si>
  <si>
    <t>Ζ΄ ΕΝΩΣΗ</t>
  </si>
  <si>
    <t>Κατηγορίες</t>
  </si>
  <si>
    <t/>
  </si>
  <si>
    <t>a</t>
  </si>
  <si>
    <t>b</t>
  </si>
  <si>
    <t>1ο Ενωσιακό</t>
  </si>
  <si>
    <t>ΗΡΑΚΛΕΙΟ</t>
  </si>
  <si>
    <t>B</t>
  </si>
  <si>
    <t>A</t>
  </si>
  <si>
    <t>Ο.Α. ΧΑΝΙΩΝ</t>
  </si>
  <si>
    <t>ΣΤΑΥΡΟΣ ΝΙΚΗΦΟΡΑΚΗΣ</t>
  </si>
  <si>
    <t>BOYS SINGLES MAIN DRAW</t>
  </si>
  <si>
    <t>ΑΓΟΡΙΑ 16</t>
  </si>
  <si>
    <t>ΚΑΡΓΙΩΤΗΣ</t>
  </si>
  <si>
    <t>ΓΙΩΡΓΟΣ</t>
  </si>
  <si>
    <t>Γ.Σ. ΛΥΒΙΚΟΣ</t>
  </si>
  <si>
    <t>Ο.Α. ΡΕΘΥΜΝΟΥ</t>
  </si>
  <si>
    <t>ΜΑΝΟΣ</t>
  </si>
  <si>
    <t>ΜΠΑΓΟΡΔΑΚΗΣ</t>
  </si>
  <si>
    <t>ΜΑΡΙΟΣ</t>
  </si>
  <si>
    <t>Ο.Α. ΣΗΤΕΙΑΣ</t>
  </si>
  <si>
    <t>ΛΑΜΠΡΑΚΗΣ</t>
  </si>
  <si>
    <t>ΠΑΝΑΓΙΩΤΗΣ</t>
  </si>
  <si>
    <t>ΜΙΜΙΝΗΣ</t>
  </si>
  <si>
    <t>ΓΙΑΝΝΗΣ</t>
  </si>
  <si>
    <t>ΝΙΚΟΣ</t>
  </si>
  <si>
    <t>ΠΑΣΠΑΛΑΡΑΚΗΣ</t>
  </si>
  <si>
    <t>24183</t>
  </si>
  <si>
    <t>9-10/3/2013</t>
  </si>
  <si>
    <t>Α-Κ 12, 14, 16</t>
  </si>
  <si>
    <t>ΜΑΡΚΟΓΙΑΝΝΑΚΗΣ</t>
  </si>
  <si>
    <t>ΚΩΣΤΑΣ</t>
  </si>
  <si>
    <t>ΜΗΛΑΣ</t>
  </si>
  <si>
    <t>ΑΟ ΛΑΤΩ ΑΓ. ΝΙΚΟΛ</t>
  </si>
  <si>
    <t>ΣΧΟΙΝΟΠΛΟΚΑΚΗΣ</t>
  </si>
  <si>
    <t>ΚΑΤΣΑΓΚΟΛΗΣ</t>
  </si>
  <si>
    <t>ΑΣΤΕΡΙΟΣ</t>
  </si>
  <si>
    <t>ΧΑΤΖΗΜΑΡΚΑΚΗΣ</t>
  </si>
  <si>
    <t>ΧΡΗΣΤΟΣ</t>
  </si>
  <si>
    <t>ΜΙΧΑΗΛΟΣ</t>
  </si>
  <si>
    <t>ΣΤΕΦΑΝΟΣ</t>
  </si>
  <si>
    <t>ΗΡΑΚΛΕΙΟ Ο.Α.Α</t>
  </si>
  <si>
    <t>ΝΙΚΟΛΑΚΑΚΗΣ</t>
  </si>
  <si>
    <t>ΒΥΕ</t>
  </si>
  <si>
    <t>60, 60</t>
  </si>
  <si>
    <t>60, 61</t>
  </si>
  <si>
    <t>wo</t>
  </si>
  <si>
    <t>62, 60</t>
  </si>
  <si>
    <t>63, 63</t>
  </si>
  <si>
    <t>36, 63 (10-7)</t>
  </si>
  <si>
    <t>62, 16 (10-5)</t>
  </si>
  <si>
    <t>36, 60, 62</t>
  </si>
  <si>
    <t>62, 32 ret</t>
  </si>
  <si>
    <t>ΜΙΜΗΝΗΣ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</si>
</sst>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/mm/yy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dd/mm/yy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6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left" vertical="center"/>
    </xf>
    <xf numFmtId="0" fontId="32" fillId="37" borderId="28" xfId="0" applyFont="1" applyFill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1" fontId="0" fillId="38" borderId="20" xfId="0" applyNumberFormat="1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38" fillId="39" borderId="29" xfId="0" applyFont="1" applyFill="1" applyBorder="1" applyAlignment="1">
      <alignment horizontal="center" vertical="center"/>
    </xf>
    <xf numFmtId="0" fontId="36" fillId="0" borderId="2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1" xfId="0" applyFont="1" applyFill="1" applyBorder="1" applyAlignment="1">
      <alignment horizontal="right" vertical="center"/>
    </xf>
    <xf numFmtId="0" fontId="39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2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4" xfId="0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center" vertical="center"/>
    </xf>
    <xf numFmtId="49" fontId="21" fillId="33" borderId="34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4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4" xfId="0" applyNumberFormat="1" applyFont="1" applyFill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7" xfId="0" applyNumberFormat="1" applyFont="1" applyFill="1" applyBorder="1" applyAlignment="1">
      <alignment vertical="center"/>
    </xf>
    <xf numFmtId="49" fontId="20" fillId="33" borderId="38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39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33" borderId="40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0" fontId="8" fillId="36" borderId="29" xfId="0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8" borderId="0" xfId="0" applyFill="1" applyAlignment="1">
      <alignment vertical="center"/>
    </xf>
    <xf numFmtId="1" fontId="0" fillId="38" borderId="0" xfId="0" applyNumberForma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97" fontId="0" fillId="0" borderId="41" xfId="0" applyNumberFormat="1" applyFont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9" fontId="8" fillId="38" borderId="43" xfId="0" applyNumberFormat="1" applyFont="1" applyFill="1" applyBorder="1" applyAlignment="1">
      <alignment horizontal="center" vertical="center" wrapText="1"/>
    </xf>
    <xf numFmtId="49" fontId="8" fillId="38" borderId="42" xfId="0" applyNumberFormat="1" applyFont="1" applyFill="1" applyBorder="1" applyAlignment="1">
      <alignment horizontal="center" vertical="center" wrapText="1"/>
    </xf>
    <xf numFmtId="49" fontId="8" fillId="38" borderId="28" xfId="0" applyNumberFormat="1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49" fontId="46" fillId="33" borderId="4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2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8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  <xf numFmtId="0" fontId="0" fillId="38" borderId="16" xfId="0" applyFont="1" applyFill="1" applyBorder="1" applyAlignment="1">
      <alignment horizontal="left" vertical="center"/>
    </xf>
    <xf numFmtId="1" fontId="0" fillId="38" borderId="16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1" fontId="0" fillId="38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38" borderId="4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86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D11" sqref="D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76</v>
      </c>
      <c r="B6" s="26"/>
      <c r="C6" s="27"/>
      <c r="D6" s="28"/>
      <c r="E6" s="29" t="s">
        <v>41</v>
      </c>
      <c r="F6" s="5"/>
      <c r="G6" s="5"/>
    </row>
    <row r="7" spans="1:7" s="18" customFormat="1" ht="15" customHeight="1">
      <c r="A7" s="20" t="s">
        <v>47</v>
      </c>
      <c r="B7" s="21"/>
      <c r="C7" s="21"/>
      <c r="D7" s="128" t="s">
        <v>36</v>
      </c>
      <c r="E7" s="227" t="s">
        <v>35</v>
      </c>
      <c r="F7" s="23"/>
      <c r="G7" s="24"/>
    </row>
    <row r="8" spans="1:7" s="2" customFormat="1" ht="16.5" customHeight="1">
      <c r="A8" s="30" t="s">
        <v>71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42</v>
      </c>
      <c r="B9" s="21"/>
      <c r="C9" s="21" t="s">
        <v>43</v>
      </c>
      <c r="D9" s="21" t="s">
        <v>44</v>
      </c>
      <c r="E9" s="35" t="s">
        <v>46</v>
      </c>
      <c r="F9" s="5"/>
      <c r="G9" s="5"/>
    </row>
    <row r="10" spans="1:7" s="2" customFormat="1" ht="12.75">
      <c r="A10" s="37" t="s">
        <v>99</v>
      </c>
      <c r="B10" s="38"/>
      <c r="C10" s="39" t="s">
        <v>69</v>
      </c>
      <c r="D10" s="40" t="s">
        <v>77</v>
      </c>
      <c r="E10" s="41" t="s">
        <v>81</v>
      </c>
      <c r="F10" s="5"/>
      <c r="G10" s="5"/>
    </row>
    <row r="11" spans="1:7" ht="12.75">
      <c r="A11" s="20" t="s">
        <v>4</v>
      </c>
      <c r="B11" s="21"/>
      <c r="C11" s="42"/>
      <c r="D11" s="42"/>
      <c r="E11" s="43"/>
      <c r="F11" s="44"/>
      <c r="G11" s="44"/>
    </row>
    <row r="12" spans="1:7" s="2" customFormat="1" ht="12.75">
      <c r="A12" s="248" t="s">
        <v>100</v>
      </c>
      <c r="B12" s="5"/>
      <c r="C12" s="46"/>
      <c r="D12" s="47"/>
      <c r="E12" s="48"/>
      <c r="F12" s="5"/>
      <c r="G12" s="5"/>
    </row>
    <row r="13" spans="1:7" ht="7.5" customHeight="1">
      <c r="A13" s="44"/>
      <c r="B13" s="44"/>
      <c r="C13" s="44"/>
      <c r="D13" s="44"/>
      <c r="E13" s="49"/>
      <c r="F13" s="44"/>
      <c r="G13" s="44"/>
    </row>
    <row r="14" spans="1:7" ht="107.25" customHeight="1">
      <c r="A14" s="44"/>
      <c r="B14" s="44"/>
      <c r="C14" s="44"/>
      <c r="D14" s="44"/>
      <c r="E14" s="49"/>
      <c r="F14" s="44"/>
      <c r="G14" s="44"/>
    </row>
    <row r="15" spans="1:7" ht="12.75">
      <c r="A15" s="42" t="s">
        <v>37</v>
      </c>
      <c r="B15" s="42"/>
      <c r="C15" s="42"/>
      <c r="D15" s="42"/>
      <c r="E15" s="49"/>
      <c r="F15" s="44"/>
      <c r="G15" s="44"/>
    </row>
    <row r="16" spans="1:7" ht="12.75">
      <c r="A16" s="42" t="s">
        <v>5</v>
      </c>
      <c r="B16" s="42"/>
      <c r="C16" s="42"/>
      <c r="D16" s="42"/>
      <c r="E16" s="50"/>
      <c r="F16" s="44"/>
      <c r="G16" s="44"/>
    </row>
    <row r="17" spans="1:7" ht="12.75" customHeight="1">
      <c r="A17" s="51" t="s">
        <v>6</v>
      </c>
      <c r="B17" s="52" t="s">
        <v>7</v>
      </c>
      <c r="C17" s="52"/>
      <c r="D17" s="53"/>
      <c r="E17" s="49"/>
      <c r="F17" s="44"/>
      <c r="G17" s="44"/>
    </row>
    <row r="18" spans="1:7" ht="12.75">
      <c r="A18" s="44"/>
      <c r="B18" s="44"/>
      <c r="C18" s="44"/>
      <c r="D18" s="44"/>
      <c r="E18" s="49"/>
      <c r="F18" s="44"/>
      <c r="G18" s="44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G8" sqref="G8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15.8515625" style="0" customWidth="1"/>
    <col min="4" max="4" width="17.00390625" style="54" customWidth="1"/>
    <col min="5" max="5" width="11.00390625" style="73" customWidth="1"/>
    <col min="6" max="7" width="8.57421875" style="73" customWidth="1"/>
    <col min="8" max="8" width="6.140625" style="54" customWidth="1"/>
    <col min="9" max="9" width="6.28125" style="54" customWidth="1"/>
    <col min="10" max="10" width="6.140625" style="54" customWidth="1"/>
    <col min="11" max="11" width="7.7109375" style="54" hidden="1" customWidth="1"/>
    <col min="12" max="14" width="6.8515625" style="54" hidden="1" customWidth="1"/>
    <col min="15" max="15" width="7.28125" style="54" customWidth="1"/>
    <col min="16" max="16" width="8.57421875" style="54" customWidth="1"/>
    <col min="17" max="17" width="6.8515625" style="54" hidden="1" customWidth="1"/>
    <col min="18" max="18" width="15.57421875" style="54" customWidth="1"/>
    <col min="20" max="20" width="8.28125" style="0" hidden="1" customWidth="1"/>
    <col min="21" max="21" width="0" style="0" hidden="1" customWidth="1"/>
  </cols>
  <sheetData>
    <row r="1" spans="1:18" ht="26.25">
      <c r="A1" s="64" t="str">
        <f>'Week SetUp'!$A$6</f>
        <v>1ο Ενωσιακό</v>
      </c>
      <c r="B1" s="65"/>
      <c r="C1" s="65"/>
      <c r="D1" s="90" t="s">
        <v>82</v>
      </c>
      <c r="E1" s="90"/>
      <c r="F1" s="90"/>
      <c r="G1" s="79"/>
      <c r="H1" s="66"/>
      <c r="I1" s="67"/>
      <c r="J1" s="67"/>
      <c r="K1" s="67"/>
      <c r="L1" s="67"/>
      <c r="M1" s="67"/>
      <c r="N1" s="67"/>
      <c r="O1" s="67"/>
      <c r="P1" s="67"/>
      <c r="Q1" s="67"/>
      <c r="R1" s="80"/>
    </row>
    <row r="2" spans="1:18" ht="13.5" thickBot="1">
      <c r="A2" s="68" t="str">
        <f>'Week SetUp'!$A$8</f>
        <v>Ζ΄ ΕΝΩΣΗ</v>
      </c>
      <c r="B2" s="68"/>
      <c r="C2" s="60"/>
      <c r="D2" s="245" t="s">
        <v>83</v>
      </c>
      <c r="E2" s="90"/>
      <c r="F2" s="74"/>
      <c r="G2" s="74"/>
      <c r="H2" s="74"/>
      <c r="I2" s="74"/>
      <c r="J2" s="66"/>
      <c r="K2" s="66"/>
      <c r="L2" s="66"/>
      <c r="M2" s="66"/>
      <c r="N2" s="66"/>
      <c r="O2" s="82"/>
      <c r="P2" s="59"/>
      <c r="Q2" s="59"/>
      <c r="R2" s="82"/>
    </row>
    <row r="3" spans="1:21" s="2" customFormat="1" ht="13.5" thickBot="1">
      <c r="A3" s="91" t="s">
        <v>12</v>
      </c>
      <c r="B3" s="92"/>
      <c r="C3" s="93"/>
      <c r="D3" s="22"/>
      <c r="E3" s="94"/>
      <c r="F3" s="94"/>
      <c r="G3" s="94"/>
      <c r="H3" s="22"/>
      <c r="I3" s="95"/>
      <c r="J3" s="96"/>
      <c r="K3" s="83"/>
      <c r="L3" s="97"/>
      <c r="M3" s="97"/>
      <c r="N3" s="97"/>
      <c r="O3" s="83" t="s">
        <v>10</v>
      </c>
      <c r="P3" s="84"/>
      <c r="Q3" s="98"/>
      <c r="R3" s="99"/>
      <c r="T3" s="229" t="s">
        <v>38</v>
      </c>
      <c r="U3" s="230" t="e">
        <f>YEAR($A$5)-18</f>
        <v>#VALUE!</v>
      </c>
    </row>
    <row r="4" spans="1:21" s="2" customFormat="1" ht="12.75">
      <c r="A4" s="56" t="s">
        <v>42</v>
      </c>
      <c r="B4" s="56"/>
      <c r="C4" s="55" t="s">
        <v>43</v>
      </c>
      <c r="D4" s="56" t="s">
        <v>44</v>
      </c>
      <c r="E4" s="100"/>
      <c r="F4" s="100"/>
      <c r="G4" s="100" t="s">
        <v>72</v>
      </c>
      <c r="H4" s="55"/>
      <c r="I4" s="85"/>
      <c r="J4" s="57" t="s">
        <v>45</v>
      </c>
      <c r="K4" s="101"/>
      <c r="L4" s="102"/>
      <c r="M4" s="102"/>
      <c r="N4" s="102"/>
      <c r="O4" s="101"/>
      <c r="P4" s="86"/>
      <c r="Q4" s="86"/>
      <c r="R4" s="103"/>
      <c r="T4" s="229" t="s">
        <v>39</v>
      </c>
      <c r="U4" s="230" t="e">
        <f>YEAR($A$5)-13</f>
        <v>#VALUE!</v>
      </c>
    </row>
    <row r="5" spans="1:21" s="2" customFormat="1" ht="13.5" thickBot="1">
      <c r="A5" s="284" t="str">
        <f>'Week SetUp'!$A$10</f>
        <v>9-10/3/2013</v>
      </c>
      <c r="B5" s="284"/>
      <c r="C5" s="69" t="str">
        <f>'Week SetUp'!$C$10</f>
        <v>ΗΡΑΚΛΕΙΟ Ο.Α.Α.</v>
      </c>
      <c r="D5" s="70" t="str">
        <f>'Week SetUp'!$D$10</f>
        <v>ΗΡΑΚΛΕΙΟ</v>
      </c>
      <c r="E5" s="70"/>
      <c r="F5" s="70"/>
      <c r="G5" s="70" t="str">
        <f>'Week SetUp'!$A$12</f>
        <v>Α-Κ 12, 14, 16</v>
      </c>
      <c r="H5" s="70"/>
      <c r="I5" s="104"/>
      <c r="J5" s="61" t="str">
        <f>'Week SetUp'!$E$10</f>
        <v>ΣΤΑΥΡΟΣ ΝΙΚΗΦΟΡΑΚΗΣ</v>
      </c>
      <c r="K5" s="105"/>
      <c r="L5" s="61"/>
      <c r="M5" s="61"/>
      <c r="N5" s="61"/>
      <c r="O5" s="105"/>
      <c r="P5" s="70"/>
      <c r="Q5" s="70"/>
      <c r="R5" s="106">
        <f>COUNTA(R7:R134)</f>
        <v>0</v>
      </c>
      <c r="U5" s="228"/>
    </row>
    <row r="6" spans="1:18" ht="30" customHeight="1" thickBot="1">
      <c r="A6" s="87" t="s">
        <v>9</v>
      </c>
      <c r="B6" s="249" t="s">
        <v>48</v>
      </c>
      <c r="C6" s="250" t="s">
        <v>49</v>
      </c>
      <c r="D6" s="250" t="s">
        <v>43</v>
      </c>
      <c r="E6" s="241" t="s">
        <v>70</v>
      </c>
      <c r="F6" s="244" t="s">
        <v>67</v>
      </c>
      <c r="G6" s="233" t="s">
        <v>13</v>
      </c>
      <c r="H6" s="234" t="s">
        <v>14</v>
      </c>
      <c r="I6" s="234" t="s">
        <v>15</v>
      </c>
      <c r="J6" s="233" t="s">
        <v>16</v>
      </c>
      <c r="K6" s="235"/>
      <c r="L6" s="236" t="s">
        <v>34</v>
      </c>
      <c r="M6" s="237" t="s">
        <v>17</v>
      </c>
      <c r="N6" s="236"/>
      <c r="O6" s="238" t="s">
        <v>11</v>
      </c>
      <c r="P6" s="239" t="s">
        <v>40</v>
      </c>
      <c r="Q6" s="240" t="s">
        <v>18</v>
      </c>
      <c r="R6" s="233" t="s">
        <v>19</v>
      </c>
    </row>
    <row r="7" spans="1:18" s="11" customFormat="1" ht="18.75" customHeight="1">
      <c r="A7" s="252">
        <v>1</v>
      </c>
      <c r="B7" s="253" t="s">
        <v>84</v>
      </c>
      <c r="C7" s="253" t="s">
        <v>85</v>
      </c>
      <c r="D7" s="253" t="s">
        <v>86</v>
      </c>
      <c r="E7" s="254">
        <v>1997</v>
      </c>
      <c r="F7" s="254">
        <v>22540</v>
      </c>
      <c r="G7" s="280"/>
      <c r="H7" s="255"/>
      <c r="I7" s="255"/>
      <c r="J7" s="255"/>
      <c r="K7" s="281"/>
      <c r="L7" s="256"/>
      <c r="M7" s="282">
        <f>IF(R7="",999,R7)</f>
        <v>999</v>
      </c>
      <c r="N7" s="256"/>
      <c r="O7" s="255" t="s">
        <v>68</v>
      </c>
      <c r="P7" s="255">
        <v>30</v>
      </c>
      <c r="Q7" s="256">
        <f aca="true" t="shared" si="0" ref="Q7:Q14">IF(O7="DA",1,IF(O7="WC",2,IF(O7="SE",3,IF(O7="Q",4,IF(O7="LL",5,999)))))</f>
        <v>999</v>
      </c>
      <c r="R7" s="257"/>
    </row>
    <row r="8" spans="1:18" s="11" customFormat="1" ht="18.75" customHeight="1">
      <c r="A8" s="258">
        <v>2</v>
      </c>
      <c r="B8" s="246" t="s">
        <v>110</v>
      </c>
      <c r="C8" s="246" t="s">
        <v>111</v>
      </c>
      <c r="D8" s="246" t="s">
        <v>112</v>
      </c>
      <c r="E8" s="243">
        <v>1998</v>
      </c>
      <c r="F8" s="247">
        <v>24168</v>
      </c>
      <c r="G8" s="264"/>
      <c r="H8" s="259"/>
      <c r="I8" s="265"/>
      <c r="J8" s="265"/>
      <c r="K8" s="266"/>
      <c r="L8" s="267"/>
      <c r="M8" s="268"/>
      <c r="N8" s="267"/>
      <c r="O8" s="259" t="s">
        <v>68</v>
      </c>
      <c r="P8" s="247">
        <v>30</v>
      </c>
      <c r="Q8" s="261">
        <f t="shared" si="0"/>
        <v>999</v>
      </c>
      <c r="R8" s="263"/>
    </row>
    <row r="9" spans="1:18" s="11" customFormat="1" ht="18.75" customHeight="1">
      <c r="A9" s="258">
        <v>3</v>
      </c>
      <c r="B9" s="246" t="s">
        <v>94</v>
      </c>
      <c r="C9" s="246" t="s">
        <v>95</v>
      </c>
      <c r="D9" s="246" t="s">
        <v>87</v>
      </c>
      <c r="E9" s="247">
        <v>1997</v>
      </c>
      <c r="F9" s="247">
        <v>23408</v>
      </c>
      <c r="G9" s="242"/>
      <c r="H9" s="259"/>
      <c r="I9" s="259"/>
      <c r="J9" s="259"/>
      <c r="K9" s="260"/>
      <c r="L9" s="261"/>
      <c r="M9" s="262">
        <f>IF(R9="",999,R9)</f>
        <v>999</v>
      </c>
      <c r="N9" s="261"/>
      <c r="O9" s="259" t="s">
        <v>68</v>
      </c>
      <c r="P9" s="259">
        <v>9</v>
      </c>
      <c r="Q9" s="261">
        <f t="shared" si="0"/>
        <v>999</v>
      </c>
      <c r="R9" s="263"/>
    </row>
    <row r="10" spans="1:18" s="11" customFormat="1" ht="18.75" customHeight="1">
      <c r="A10" s="258">
        <v>4</v>
      </c>
      <c r="B10" s="251" t="s">
        <v>89</v>
      </c>
      <c r="C10" s="251" t="s">
        <v>90</v>
      </c>
      <c r="D10" s="251" t="s">
        <v>91</v>
      </c>
      <c r="E10" s="247">
        <v>1997</v>
      </c>
      <c r="F10" s="247">
        <v>24182</v>
      </c>
      <c r="G10" s="242"/>
      <c r="H10" s="259"/>
      <c r="I10" s="259"/>
      <c r="J10" s="259"/>
      <c r="K10" s="260"/>
      <c r="L10" s="261"/>
      <c r="M10" s="262"/>
      <c r="N10" s="261"/>
      <c r="O10" s="259" t="s">
        <v>68</v>
      </c>
      <c r="P10" s="259">
        <v>7</v>
      </c>
      <c r="Q10" s="261">
        <f t="shared" si="0"/>
        <v>999</v>
      </c>
      <c r="R10" s="263"/>
    </row>
    <row r="11" spans="1:18" s="11" customFormat="1" ht="18.75" customHeight="1">
      <c r="A11" s="258">
        <v>5</v>
      </c>
      <c r="B11" s="246" t="s">
        <v>101</v>
      </c>
      <c r="C11" s="246" t="s">
        <v>102</v>
      </c>
      <c r="D11" s="246" t="s">
        <v>87</v>
      </c>
      <c r="E11" s="247">
        <v>1998</v>
      </c>
      <c r="F11" s="247">
        <v>24772</v>
      </c>
      <c r="G11" s="264"/>
      <c r="H11" s="259"/>
      <c r="I11" s="265"/>
      <c r="J11" s="265"/>
      <c r="K11" s="266"/>
      <c r="L11" s="267"/>
      <c r="M11" s="268"/>
      <c r="N11" s="267"/>
      <c r="O11" s="259" t="s">
        <v>68</v>
      </c>
      <c r="P11" s="259">
        <v>6</v>
      </c>
      <c r="Q11" s="261">
        <f t="shared" si="0"/>
        <v>999</v>
      </c>
      <c r="R11" s="263"/>
    </row>
    <row r="12" spans="1:18" s="11" customFormat="1" ht="18.75" customHeight="1">
      <c r="A12" s="258">
        <v>6</v>
      </c>
      <c r="B12" s="251" t="s">
        <v>97</v>
      </c>
      <c r="C12" s="251" t="s">
        <v>96</v>
      </c>
      <c r="D12" s="251" t="s">
        <v>91</v>
      </c>
      <c r="E12" s="247">
        <v>1997</v>
      </c>
      <c r="F12" s="283" t="s">
        <v>98</v>
      </c>
      <c r="G12" s="242"/>
      <c r="H12" s="259"/>
      <c r="I12" s="259"/>
      <c r="J12" s="259"/>
      <c r="K12" s="260"/>
      <c r="L12" s="261"/>
      <c r="M12" s="262"/>
      <c r="N12" s="261"/>
      <c r="O12" s="259" t="s">
        <v>68</v>
      </c>
      <c r="P12" s="259">
        <v>5</v>
      </c>
      <c r="Q12" s="261">
        <f t="shared" si="0"/>
        <v>999</v>
      </c>
      <c r="R12" s="263"/>
    </row>
    <row r="13" spans="1:18" s="11" customFormat="1" ht="18.75" customHeight="1">
      <c r="A13" s="258">
        <v>7</v>
      </c>
      <c r="B13" s="246" t="s">
        <v>92</v>
      </c>
      <c r="C13" s="246" t="s">
        <v>93</v>
      </c>
      <c r="D13" s="246" t="s">
        <v>86</v>
      </c>
      <c r="E13" s="247">
        <v>1997</v>
      </c>
      <c r="F13" s="247">
        <v>29055</v>
      </c>
      <c r="G13" s="242"/>
      <c r="H13" s="259"/>
      <c r="I13" s="259"/>
      <c r="J13" s="259"/>
      <c r="K13" s="260"/>
      <c r="L13" s="261"/>
      <c r="M13" s="262"/>
      <c r="N13" s="261"/>
      <c r="O13" s="259" t="s">
        <v>68</v>
      </c>
      <c r="P13" s="259">
        <v>4</v>
      </c>
      <c r="Q13" s="261">
        <f t="shared" si="0"/>
        <v>999</v>
      </c>
      <c r="R13" s="263"/>
    </row>
    <row r="14" spans="1:18" s="11" customFormat="1" ht="18.75" customHeight="1">
      <c r="A14" s="258">
        <v>8</v>
      </c>
      <c r="B14" s="246" t="s">
        <v>106</v>
      </c>
      <c r="C14" s="246" t="s">
        <v>107</v>
      </c>
      <c r="D14" s="246" t="s">
        <v>86</v>
      </c>
      <c r="E14" s="243">
        <v>1998</v>
      </c>
      <c r="F14" s="247">
        <v>27236</v>
      </c>
      <c r="G14" s="264"/>
      <c r="H14" s="259"/>
      <c r="I14" s="265"/>
      <c r="J14" s="265"/>
      <c r="K14" s="266"/>
      <c r="L14" s="267"/>
      <c r="M14" s="268"/>
      <c r="N14" s="267"/>
      <c r="O14" s="259" t="s">
        <v>68</v>
      </c>
      <c r="P14" s="247">
        <v>1</v>
      </c>
      <c r="Q14" s="261">
        <f t="shared" si="0"/>
        <v>999</v>
      </c>
      <c r="R14" s="263"/>
    </row>
    <row r="15" spans="1:18" s="11" customFormat="1" ht="18.75" customHeight="1">
      <c r="A15" s="258">
        <v>9</v>
      </c>
      <c r="B15" s="246" t="s">
        <v>105</v>
      </c>
      <c r="C15" s="246" t="s">
        <v>102</v>
      </c>
      <c r="D15" s="246" t="s">
        <v>80</v>
      </c>
      <c r="E15" s="247">
        <v>1998</v>
      </c>
      <c r="F15" s="247">
        <v>25828</v>
      </c>
      <c r="G15" s="242"/>
      <c r="H15" s="259"/>
      <c r="I15" s="259"/>
      <c r="J15" s="259"/>
      <c r="K15" s="260"/>
      <c r="L15" s="261"/>
      <c r="M15" s="262"/>
      <c r="N15" s="261"/>
      <c r="O15" s="259" t="s">
        <v>68</v>
      </c>
      <c r="P15" s="259">
        <v>1</v>
      </c>
      <c r="Q15" s="261">
        <f aca="true" t="shared" si="1" ref="Q15:Q21">IF(O15="DA",1,IF(O15="WC",2,IF(O15="SE",3,IF(O15="Q",4,IF(O15="LL",5,999)))))</f>
        <v>999</v>
      </c>
      <c r="R15" s="263"/>
    </row>
    <row r="16" spans="1:18" s="11" customFormat="1" ht="18.75" customHeight="1">
      <c r="A16" s="258">
        <v>10</v>
      </c>
      <c r="B16" s="246" t="s">
        <v>108</v>
      </c>
      <c r="C16" s="246" t="s">
        <v>109</v>
      </c>
      <c r="D16" s="246" t="s">
        <v>86</v>
      </c>
      <c r="E16" s="247">
        <v>1998</v>
      </c>
      <c r="F16" s="247">
        <v>24874</v>
      </c>
      <c r="G16" s="242"/>
      <c r="H16" s="259"/>
      <c r="I16" s="259"/>
      <c r="J16" s="259"/>
      <c r="K16" s="260"/>
      <c r="L16" s="261"/>
      <c r="M16" s="262"/>
      <c r="N16" s="261"/>
      <c r="O16" s="259" t="s">
        <v>68</v>
      </c>
      <c r="P16" s="259"/>
      <c r="Q16" s="261">
        <f t="shared" si="1"/>
        <v>999</v>
      </c>
      <c r="R16" s="263"/>
    </row>
    <row r="17" spans="1:18" s="11" customFormat="1" ht="18.75" customHeight="1">
      <c r="A17" s="258">
        <v>11</v>
      </c>
      <c r="B17" s="246" t="s">
        <v>103</v>
      </c>
      <c r="C17" s="246" t="s">
        <v>88</v>
      </c>
      <c r="D17" s="246" t="s">
        <v>104</v>
      </c>
      <c r="E17" s="243">
        <v>1998</v>
      </c>
      <c r="F17" s="247">
        <v>33468</v>
      </c>
      <c r="G17" s="264"/>
      <c r="H17" s="259"/>
      <c r="I17" s="265"/>
      <c r="J17" s="265"/>
      <c r="K17" s="266"/>
      <c r="L17" s="267"/>
      <c r="M17" s="268"/>
      <c r="N17" s="267"/>
      <c r="O17" s="259" t="s">
        <v>68</v>
      </c>
      <c r="P17" s="247"/>
      <c r="Q17" s="261">
        <f t="shared" si="1"/>
        <v>999</v>
      </c>
      <c r="R17" s="263"/>
    </row>
    <row r="18" spans="1:18" s="11" customFormat="1" ht="18.75" customHeight="1">
      <c r="A18" s="258">
        <v>12</v>
      </c>
      <c r="B18" s="251" t="s">
        <v>113</v>
      </c>
      <c r="C18" s="251" t="s">
        <v>95</v>
      </c>
      <c r="D18" s="251" t="s">
        <v>69</v>
      </c>
      <c r="E18" s="242">
        <v>1998</v>
      </c>
      <c r="F18" s="247">
        <v>29651</v>
      </c>
      <c r="G18" s="264"/>
      <c r="H18" s="259"/>
      <c r="I18" s="265"/>
      <c r="J18" s="265"/>
      <c r="K18" s="266"/>
      <c r="L18" s="267"/>
      <c r="M18" s="268"/>
      <c r="N18" s="267"/>
      <c r="O18" s="259" t="s">
        <v>68</v>
      </c>
      <c r="P18" s="259"/>
      <c r="Q18" s="261">
        <f t="shared" si="1"/>
        <v>999</v>
      </c>
      <c r="R18" s="263"/>
    </row>
    <row r="19" spans="1:18" s="11" customFormat="1" ht="18.75" customHeight="1">
      <c r="A19" s="258">
        <v>13</v>
      </c>
      <c r="B19" s="251"/>
      <c r="C19" s="251"/>
      <c r="D19" s="251"/>
      <c r="E19" s="247"/>
      <c r="F19" s="283"/>
      <c r="G19" s="242"/>
      <c r="H19" s="259"/>
      <c r="I19" s="259"/>
      <c r="J19" s="259"/>
      <c r="K19" s="260"/>
      <c r="L19" s="261"/>
      <c r="M19" s="262"/>
      <c r="N19" s="261"/>
      <c r="O19" s="259"/>
      <c r="P19" s="259"/>
      <c r="Q19" s="261">
        <f t="shared" si="1"/>
        <v>999</v>
      </c>
      <c r="R19" s="263"/>
    </row>
    <row r="20" spans="1:18" s="11" customFormat="1" ht="18.75" customHeight="1">
      <c r="A20" s="258">
        <v>14</v>
      </c>
      <c r="B20" s="269"/>
      <c r="C20" s="269"/>
      <c r="D20" s="265"/>
      <c r="E20" s="242"/>
      <c r="F20" s="283"/>
      <c r="G20" s="264"/>
      <c r="H20" s="259"/>
      <c r="I20" s="265"/>
      <c r="J20" s="265"/>
      <c r="K20" s="266"/>
      <c r="L20" s="267"/>
      <c r="M20" s="268"/>
      <c r="N20" s="267"/>
      <c r="O20" s="259"/>
      <c r="P20" s="247"/>
      <c r="Q20" s="261">
        <f t="shared" si="1"/>
        <v>999</v>
      </c>
      <c r="R20" s="263"/>
    </row>
    <row r="21" spans="1:18" s="11" customFormat="1" ht="18.75" customHeight="1">
      <c r="A21" s="258">
        <v>15</v>
      </c>
      <c r="B21" s="251"/>
      <c r="C21" s="251"/>
      <c r="D21" s="251"/>
      <c r="E21" s="247"/>
      <c r="F21" s="247"/>
      <c r="G21" s="242"/>
      <c r="H21" s="259"/>
      <c r="I21" s="259"/>
      <c r="J21" s="259"/>
      <c r="K21" s="260"/>
      <c r="L21" s="261"/>
      <c r="M21" s="262"/>
      <c r="N21" s="261"/>
      <c r="O21" s="259"/>
      <c r="P21" s="259"/>
      <c r="Q21" s="261">
        <f t="shared" si="1"/>
        <v>999</v>
      </c>
      <c r="R21" s="263"/>
    </row>
    <row r="22" spans="1:18" s="11" customFormat="1" ht="18.75" customHeight="1">
      <c r="A22" s="258">
        <v>16</v>
      </c>
      <c r="B22" s="251"/>
      <c r="C22" s="251"/>
      <c r="D22" s="251"/>
      <c r="E22" s="247"/>
      <c r="F22" s="247"/>
      <c r="G22" s="242"/>
      <c r="H22" s="259"/>
      <c r="I22" s="259"/>
      <c r="J22" s="259"/>
      <c r="K22" s="260"/>
      <c r="L22" s="261"/>
      <c r="M22" s="262"/>
      <c r="N22" s="261"/>
      <c r="O22" s="259"/>
      <c r="P22" s="259"/>
      <c r="Q22" s="261">
        <f aca="true" t="shared" si="2" ref="Q22:Q38">IF(O22="DA",1,IF(O22="WC",2,IF(O22="SE",3,IF(O22="Q",4,IF(O22="LL",5,999)))))</f>
        <v>999</v>
      </c>
      <c r="R22" s="263"/>
    </row>
    <row r="23" spans="1:18" s="11" customFormat="1" ht="18.75" customHeight="1">
      <c r="A23" s="258">
        <v>17</v>
      </c>
      <c r="B23" s="251"/>
      <c r="C23" s="251"/>
      <c r="D23" s="251"/>
      <c r="E23" s="247"/>
      <c r="F23" s="247"/>
      <c r="G23" s="242"/>
      <c r="H23" s="259"/>
      <c r="I23" s="259"/>
      <c r="J23" s="259"/>
      <c r="K23" s="260"/>
      <c r="L23" s="261"/>
      <c r="M23" s="262"/>
      <c r="N23" s="261"/>
      <c r="O23" s="259"/>
      <c r="P23" s="259"/>
      <c r="Q23" s="261">
        <f t="shared" si="2"/>
        <v>999</v>
      </c>
      <c r="R23" s="263"/>
    </row>
    <row r="24" spans="1:18" s="11" customFormat="1" ht="18.75" customHeight="1">
      <c r="A24" s="258">
        <v>18</v>
      </c>
      <c r="B24" s="251"/>
      <c r="C24" s="251"/>
      <c r="D24" s="251"/>
      <c r="E24" s="247"/>
      <c r="F24" s="247"/>
      <c r="G24" s="242"/>
      <c r="H24" s="259"/>
      <c r="I24" s="259"/>
      <c r="J24" s="259"/>
      <c r="K24" s="260"/>
      <c r="L24" s="261"/>
      <c r="M24" s="262"/>
      <c r="N24" s="261"/>
      <c r="O24" s="259"/>
      <c r="P24" s="259"/>
      <c r="Q24" s="261">
        <f t="shared" si="2"/>
        <v>999</v>
      </c>
      <c r="R24" s="263"/>
    </row>
    <row r="25" spans="1:18" s="11" customFormat="1" ht="18.75" customHeight="1">
      <c r="A25" s="258">
        <v>19</v>
      </c>
      <c r="B25" s="269"/>
      <c r="C25" s="269"/>
      <c r="D25" s="259"/>
      <c r="E25" s="242"/>
      <c r="F25" s="242"/>
      <c r="G25" s="242"/>
      <c r="H25" s="259"/>
      <c r="I25" s="259"/>
      <c r="J25" s="259"/>
      <c r="K25" s="260"/>
      <c r="L25" s="261"/>
      <c r="M25" s="262">
        <f aca="true" t="shared" si="3" ref="M25:M38">IF(R25="",999,R25)</f>
        <v>999</v>
      </c>
      <c r="N25" s="261"/>
      <c r="O25" s="259"/>
      <c r="P25" s="270"/>
      <c r="Q25" s="261">
        <f t="shared" si="2"/>
        <v>999</v>
      </c>
      <c r="R25" s="263"/>
    </row>
    <row r="26" spans="1:18" s="11" customFormat="1" ht="18.75" customHeight="1" thickBot="1">
      <c r="A26" s="271">
        <v>20</v>
      </c>
      <c r="B26" s="272"/>
      <c r="C26" s="272"/>
      <c r="D26" s="273"/>
      <c r="E26" s="274"/>
      <c r="F26" s="274"/>
      <c r="G26" s="274"/>
      <c r="H26" s="273"/>
      <c r="I26" s="273"/>
      <c r="J26" s="273"/>
      <c r="K26" s="275"/>
      <c r="L26" s="276"/>
      <c r="M26" s="277">
        <f t="shared" si="3"/>
        <v>999</v>
      </c>
      <c r="N26" s="276"/>
      <c r="O26" s="273"/>
      <c r="P26" s="278"/>
      <c r="Q26" s="276">
        <f t="shared" si="2"/>
        <v>999</v>
      </c>
      <c r="R26" s="279"/>
    </row>
    <row r="27" spans="1:18" s="11" customFormat="1" ht="18.75" customHeight="1">
      <c r="A27" s="88">
        <v>21</v>
      </c>
      <c r="B27" s="75"/>
      <c r="C27" s="75"/>
      <c r="D27" s="76"/>
      <c r="E27" s="232"/>
      <c r="F27" s="107"/>
      <c r="G27" s="107"/>
      <c r="H27" s="76"/>
      <c r="I27" s="76"/>
      <c r="J27" s="77"/>
      <c r="K27" s="89"/>
      <c r="L27" s="108"/>
      <c r="M27" s="109">
        <f t="shared" si="3"/>
        <v>999</v>
      </c>
      <c r="N27" s="108"/>
      <c r="O27" s="76"/>
      <c r="P27" s="231"/>
      <c r="Q27" s="110">
        <f t="shared" si="2"/>
        <v>999</v>
      </c>
      <c r="R27" s="77"/>
    </row>
    <row r="28" spans="1:18" s="11" customFormat="1" ht="18.75" customHeight="1">
      <c r="A28" s="88">
        <v>22</v>
      </c>
      <c r="B28" s="75"/>
      <c r="C28" s="75"/>
      <c r="D28" s="76"/>
      <c r="E28" s="232"/>
      <c r="F28" s="107"/>
      <c r="G28" s="107"/>
      <c r="H28" s="76"/>
      <c r="I28" s="76"/>
      <c r="J28" s="77"/>
      <c r="K28" s="89"/>
      <c r="L28" s="108"/>
      <c r="M28" s="109">
        <f t="shared" si="3"/>
        <v>999</v>
      </c>
      <c r="N28" s="108"/>
      <c r="O28" s="76"/>
      <c r="P28" s="231"/>
      <c r="Q28" s="110">
        <f t="shared" si="2"/>
        <v>999</v>
      </c>
      <c r="R28" s="77"/>
    </row>
    <row r="29" spans="1:18" s="11" customFormat="1" ht="18.75" customHeight="1">
      <c r="A29" s="88">
        <v>23</v>
      </c>
      <c r="B29" s="75"/>
      <c r="C29" s="75"/>
      <c r="D29" s="76"/>
      <c r="E29" s="232"/>
      <c r="F29" s="107"/>
      <c r="G29" s="107"/>
      <c r="H29" s="76"/>
      <c r="I29" s="76"/>
      <c r="J29" s="77"/>
      <c r="K29" s="89"/>
      <c r="L29" s="108"/>
      <c r="M29" s="109">
        <f t="shared" si="3"/>
        <v>999</v>
      </c>
      <c r="N29" s="108"/>
      <c r="O29" s="76"/>
      <c r="P29" s="231"/>
      <c r="Q29" s="110">
        <f t="shared" si="2"/>
        <v>999</v>
      </c>
      <c r="R29" s="77"/>
    </row>
    <row r="30" spans="1:18" s="11" customFormat="1" ht="18.75" customHeight="1">
      <c r="A30" s="88">
        <v>24</v>
      </c>
      <c r="B30" s="75"/>
      <c r="C30" s="75"/>
      <c r="D30" s="76"/>
      <c r="E30" s="232"/>
      <c r="F30" s="107"/>
      <c r="G30" s="107"/>
      <c r="H30" s="76"/>
      <c r="I30" s="76"/>
      <c r="J30" s="77"/>
      <c r="K30" s="89"/>
      <c r="L30" s="108"/>
      <c r="M30" s="109">
        <f t="shared" si="3"/>
        <v>999</v>
      </c>
      <c r="N30" s="108"/>
      <c r="O30" s="76"/>
      <c r="P30" s="231"/>
      <c r="Q30" s="110">
        <f t="shared" si="2"/>
        <v>999</v>
      </c>
      <c r="R30" s="77"/>
    </row>
    <row r="31" spans="1:18" s="11" customFormat="1" ht="18.75" customHeight="1">
      <c r="A31" s="88">
        <v>25</v>
      </c>
      <c r="B31" s="75"/>
      <c r="C31" s="75"/>
      <c r="D31" s="76"/>
      <c r="E31" s="232"/>
      <c r="F31" s="107"/>
      <c r="G31" s="107"/>
      <c r="H31" s="76"/>
      <c r="I31" s="76"/>
      <c r="J31" s="77"/>
      <c r="K31" s="89"/>
      <c r="L31" s="108"/>
      <c r="M31" s="109">
        <f t="shared" si="3"/>
        <v>999</v>
      </c>
      <c r="N31" s="108"/>
      <c r="O31" s="76"/>
      <c r="P31" s="231"/>
      <c r="Q31" s="110">
        <f t="shared" si="2"/>
        <v>999</v>
      </c>
      <c r="R31" s="77"/>
    </row>
    <row r="32" spans="1:18" s="11" customFormat="1" ht="18.75" customHeight="1">
      <c r="A32" s="88">
        <v>26</v>
      </c>
      <c r="B32" s="75"/>
      <c r="C32" s="75"/>
      <c r="D32" s="76"/>
      <c r="E32" s="232"/>
      <c r="F32" s="107"/>
      <c r="G32" s="107"/>
      <c r="H32" s="76"/>
      <c r="I32" s="76"/>
      <c r="J32" s="77"/>
      <c r="K32" s="89"/>
      <c r="L32" s="108"/>
      <c r="M32" s="109">
        <f t="shared" si="3"/>
        <v>999</v>
      </c>
      <c r="N32" s="108"/>
      <c r="O32" s="76"/>
      <c r="P32" s="231"/>
      <c r="Q32" s="110">
        <f t="shared" si="2"/>
        <v>999</v>
      </c>
      <c r="R32" s="77"/>
    </row>
    <row r="33" spans="1:18" s="11" customFormat="1" ht="18.75" customHeight="1">
      <c r="A33" s="88">
        <v>27</v>
      </c>
      <c r="B33" s="75"/>
      <c r="C33" s="75"/>
      <c r="D33" s="76"/>
      <c r="E33" s="232"/>
      <c r="F33" s="107"/>
      <c r="G33" s="107"/>
      <c r="H33" s="76"/>
      <c r="I33" s="76"/>
      <c r="J33" s="77"/>
      <c r="K33" s="89"/>
      <c r="L33" s="108"/>
      <c r="M33" s="109">
        <f t="shared" si="3"/>
        <v>999</v>
      </c>
      <c r="N33" s="108"/>
      <c r="O33" s="76"/>
      <c r="P33" s="231"/>
      <c r="Q33" s="110">
        <f t="shared" si="2"/>
        <v>999</v>
      </c>
      <c r="R33" s="77"/>
    </row>
    <row r="34" spans="1:18" s="11" customFormat="1" ht="18.75" customHeight="1">
      <c r="A34" s="88">
        <v>28</v>
      </c>
      <c r="B34" s="75"/>
      <c r="C34" s="75"/>
      <c r="D34" s="76"/>
      <c r="E34" s="232"/>
      <c r="F34" s="107"/>
      <c r="G34" s="107"/>
      <c r="H34" s="76"/>
      <c r="I34" s="76"/>
      <c r="J34" s="77"/>
      <c r="K34" s="89"/>
      <c r="L34" s="108"/>
      <c r="M34" s="109">
        <f t="shared" si="3"/>
        <v>999</v>
      </c>
      <c r="N34" s="108"/>
      <c r="O34" s="76"/>
      <c r="P34" s="231"/>
      <c r="Q34" s="110">
        <f t="shared" si="2"/>
        <v>999</v>
      </c>
      <c r="R34" s="77"/>
    </row>
    <row r="35" spans="1:18" s="11" customFormat="1" ht="18.75" customHeight="1">
      <c r="A35" s="88">
        <v>29</v>
      </c>
      <c r="B35" s="75"/>
      <c r="C35" s="75"/>
      <c r="D35" s="76"/>
      <c r="E35" s="232"/>
      <c r="F35" s="107"/>
      <c r="G35" s="107"/>
      <c r="H35" s="76"/>
      <c r="I35" s="76"/>
      <c r="J35" s="77"/>
      <c r="K35" s="89"/>
      <c r="L35" s="108"/>
      <c r="M35" s="109">
        <f t="shared" si="3"/>
        <v>999</v>
      </c>
      <c r="N35" s="108"/>
      <c r="O35" s="76"/>
      <c r="P35" s="231"/>
      <c r="Q35" s="110">
        <f t="shared" si="2"/>
        <v>999</v>
      </c>
      <c r="R35" s="77"/>
    </row>
    <row r="36" spans="1:18" s="11" customFormat="1" ht="18.75" customHeight="1">
      <c r="A36" s="88">
        <v>30</v>
      </c>
      <c r="B36" s="75"/>
      <c r="C36" s="75"/>
      <c r="D36" s="76"/>
      <c r="E36" s="232"/>
      <c r="F36" s="107"/>
      <c r="G36" s="107"/>
      <c r="H36" s="76"/>
      <c r="I36" s="76"/>
      <c r="J36" s="77"/>
      <c r="K36" s="89"/>
      <c r="L36" s="108"/>
      <c r="M36" s="109">
        <f t="shared" si="3"/>
        <v>999</v>
      </c>
      <c r="N36" s="108"/>
      <c r="O36" s="76"/>
      <c r="P36" s="231"/>
      <c r="Q36" s="110">
        <f t="shared" si="2"/>
        <v>999</v>
      </c>
      <c r="R36" s="77"/>
    </row>
    <row r="37" spans="1:18" s="11" customFormat="1" ht="18.75" customHeight="1">
      <c r="A37" s="88">
        <v>31</v>
      </c>
      <c r="B37" s="75"/>
      <c r="C37" s="75"/>
      <c r="D37" s="76"/>
      <c r="E37" s="232"/>
      <c r="F37" s="107"/>
      <c r="G37" s="107"/>
      <c r="H37" s="76"/>
      <c r="I37" s="76"/>
      <c r="J37" s="77"/>
      <c r="K37" s="89"/>
      <c r="L37" s="108"/>
      <c r="M37" s="109">
        <f t="shared" si="3"/>
        <v>999</v>
      </c>
      <c r="N37" s="108"/>
      <c r="O37" s="76"/>
      <c r="P37" s="231"/>
      <c r="Q37" s="110">
        <f t="shared" si="2"/>
        <v>999</v>
      </c>
      <c r="R37" s="77"/>
    </row>
    <row r="38" spans="1:18" s="11" customFormat="1" ht="18.75" customHeight="1">
      <c r="A38" s="88">
        <v>32</v>
      </c>
      <c r="B38" s="75"/>
      <c r="C38" s="75"/>
      <c r="D38" s="76"/>
      <c r="E38" s="232"/>
      <c r="F38" s="107"/>
      <c r="G38" s="107"/>
      <c r="H38" s="76"/>
      <c r="I38" s="76"/>
      <c r="J38" s="77"/>
      <c r="K38" s="89"/>
      <c r="L38" s="108"/>
      <c r="M38" s="109">
        <f t="shared" si="3"/>
        <v>999</v>
      </c>
      <c r="N38" s="108"/>
      <c r="O38" s="76"/>
      <c r="P38" s="231"/>
      <c r="Q38" s="110">
        <f t="shared" si="2"/>
        <v>999</v>
      </c>
      <c r="R38" s="77"/>
    </row>
    <row r="39" spans="1:18" s="11" customFormat="1" ht="18.75" customHeight="1">
      <c r="A39" s="88">
        <v>33</v>
      </c>
      <c r="B39" s="75"/>
      <c r="C39" s="75"/>
      <c r="D39" s="76"/>
      <c r="E39" s="232"/>
      <c r="F39" s="107"/>
      <c r="G39" s="107"/>
      <c r="H39" s="76"/>
      <c r="I39" s="76"/>
      <c r="J39" s="77"/>
      <c r="K39" s="89"/>
      <c r="L39" s="108"/>
      <c r="M39" s="109">
        <f aca="true" t="shared" si="4" ref="M39:M70">IF(R39="",999,R39)</f>
        <v>999</v>
      </c>
      <c r="N39" s="108"/>
      <c r="O39" s="76"/>
      <c r="P39" s="231"/>
      <c r="Q39" s="110">
        <f aca="true" t="shared" si="5" ref="Q39:Q70">IF(O39="DA",1,IF(O39="WC",2,IF(O39="SE",3,IF(O39="Q",4,IF(O39="LL",5,999)))))</f>
        <v>999</v>
      </c>
      <c r="R39" s="77"/>
    </row>
    <row r="40" spans="1:18" s="11" customFormat="1" ht="18.75" customHeight="1">
      <c r="A40" s="88">
        <v>34</v>
      </c>
      <c r="B40" s="75"/>
      <c r="C40" s="75"/>
      <c r="D40" s="76"/>
      <c r="E40" s="232"/>
      <c r="F40" s="107"/>
      <c r="G40" s="107"/>
      <c r="H40" s="76"/>
      <c r="I40" s="76"/>
      <c r="J40" s="77"/>
      <c r="K40" s="89"/>
      <c r="L40" s="108"/>
      <c r="M40" s="109">
        <f t="shared" si="4"/>
        <v>999</v>
      </c>
      <c r="N40" s="108"/>
      <c r="O40" s="76"/>
      <c r="P40" s="231"/>
      <c r="Q40" s="110">
        <f t="shared" si="5"/>
        <v>999</v>
      </c>
      <c r="R40" s="77"/>
    </row>
    <row r="41" spans="1:18" s="11" customFormat="1" ht="18.75" customHeight="1">
      <c r="A41" s="88">
        <v>35</v>
      </c>
      <c r="B41" s="75"/>
      <c r="C41" s="75"/>
      <c r="D41" s="76"/>
      <c r="E41" s="232"/>
      <c r="F41" s="107"/>
      <c r="G41" s="107"/>
      <c r="H41" s="76"/>
      <c r="I41" s="76"/>
      <c r="J41" s="77"/>
      <c r="K41" s="89"/>
      <c r="L41" s="108"/>
      <c r="M41" s="109">
        <f t="shared" si="4"/>
        <v>999</v>
      </c>
      <c r="N41" s="108"/>
      <c r="O41" s="76"/>
      <c r="P41" s="231"/>
      <c r="Q41" s="110">
        <f t="shared" si="5"/>
        <v>999</v>
      </c>
      <c r="R41" s="77"/>
    </row>
    <row r="42" spans="1:18" s="11" customFormat="1" ht="18.75" customHeight="1">
      <c r="A42" s="88">
        <v>36</v>
      </c>
      <c r="B42" s="75"/>
      <c r="C42" s="75"/>
      <c r="D42" s="76"/>
      <c r="E42" s="232"/>
      <c r="F42" s="107"/>
      <c r="G42" s="107"/>
      <c r="H42" s="76"/>
      <c r="I42" s="76"/>
      <c r="J42" s="77"/>
      <c r="K42" s="89"/>
      <c r="L42" s="108"/>
      <c r="M42" s="109">
        <f t="shared" si="4"/>
        <v>999</v>
      </c>
      <c r="N42" s="108"/>
      <c r="O42" s="76"/>
      <c r="P42" s="231"/>
      <c r="Q42" s="110">
        <f t="shared" si="5"/>
        <v>999</v>
      </c>
      <c r="R42" s="77"/>
    </row>
    <row r="43" spans="1:18" s="11" customFormat="1" ht="18.75" customHeight="1">
      <c r="A43" s="88">
        <v>37</v>
      </c>
      <c r="B43" s="75"/>
      <c r="C43" s="75"/>
      <c r="D43" s="76"/>
      <c r="E43" s="232"/>
      <c r="F43" s="107"/>
      <c r="G43" s="107"/>
      <c r="H43" s="76"/>
      <c r="I43" s="76"/>
      <c r="J43" s="77"/>
      <c r="K43" s="89"/>
      <c r="L43" s="108"/>
      <c r="M43" s="109">
        <f t="shared" si="4"/>
        <v>999</v>
      </c>
      <c r="N43" s="108"/>
      <c r="O43" s="76"/>
      <c r="P43" s="231"/>
      <c r="Q43" s="110">
        <f t="shared" si="5"/>
        <v>999</v>
      </c>
      <c r="R43" s="77"/>
    </row>
    <row r="44" spans="1:18" s="11" customFormat="1" ht="18.75" customHeight="1">
      <c r="A44" s="88">
        <v>38</v>
      </c>
      <c r="B44" s="75"/>
      <c r="C44" s="75"/>
      <c r="D44" s="76"/>
      <c r="E44" s="232"/>
      <c r="F44" s="107"/>
      <c r="G44" s="107"/>
      <c r="H44" s="76"/>
      <c r="I44" s="76"/>
      <c r="J44" s="77"/>
      <c r="K44" s="89"/>
      <c r="L44" s="108"/>
      <c r="M44" s="109">
        <f t="shared" si="4"/>
        <v>999</v>
      </c>
      <c r="N44" s="108"/>
      <c r="O44" s="76"/>
      <c r="P44" s="231"/>
      <c r="Q44" s="110">
        <f t="shared" si="5"/>
        <v>999</v>
      </c>
      <c r="R44" s="77"/>
    </row>
    <row r="45" spans="1:18" s="11" customFormat="1" ht="18.75" customHeight="1">
      <c r="A45" s="88">
        <v>39</v>
      </c>
      <c r="B45" s="75"/>
      <c r="C45" s="75"/>
      <c r="D45" s="76"/>
      <c r="E45" s="232"/>
      <c r="F45" s="107"/>
      <c r="G45" s="107"/>
      <c r="H45" s="76"/>
      <c r="I45" s="76"/>
      <c r="J45" s="77"/>
      <c r="K45" s="89"/>
      <c r="L45" s="108"/>
      <c r="M45" s="109">
        <f t="shared" si="4"/>
        <v>999</v>
      </c>
      <c r="N45" s="108"/>
      <c r="O45" s="76"/>
      <c r="P45" s="231"/>
      <c r="Q45" s="110">
        <f t="shared" si="5"/>
        <v>999</v>
      </c>
      <c r="R45" s="77"/>
    </row>
    <row r="46" spans="1:18" s="11" customFormat="1" ht="18.75" customHeight="1">
      <c r="A46" s="88">
        <v>40</v>
      </c>
      <c r="B46" s="75"/>
      <c r="C46" s="75"/>
      <c r="D46" s="76"/>
      <c r="E46" s="232"/>
      <c r="F46" s="107"/>
      <c r="G46" s="107"/>
      <c r="H46" s="76"/>
      <c r="I46" s="76"/>
      <c r="J46" s="77"/>
      <c r="K46" s="89"/>
      <c r="L46" s="108"/>
      <c r="M46" s="109">
        <f t="shared" si="4"/>
        <v>999</v>
      </c>
      <c r="N46" s="108"/>
      <c r="O46" s="76"/>
      <c r="P46" s="231"/>
      <c r="Q46" s="110">
        <f t="shared" si="5"/>
        <v>999</v>
      </c>
      <c r="R46" s="77"/>
    </row>
    <row r="47" spans="1:18" s="11" customFormat="1" ht="18.75" customHeight="1">
      <c r="A47" s="88">
        <v>41</v>
      </c>
      <c r="B47" s="75"/>
      <c r="C47" s="75"/>
      <c r="D47" s="76"/>
      <c r="E47" s="232"/>
      <c r="F47" s="107"/>
      <c r="G47" s="107"/>
      <c r="H47" s="76"/>
      <c r="I47" s="76"/>
      <c r="J47" s="77"/>
      <c r="K47" s="89"/>
      <c r="L47" s="108"/>
      <c r="M47" s="109">
        <f t="shared" si="4"/>
        <v>999</v>
      </c>
      <c r="N47" s="108"/>
      <c r="O47" s="76"/>
      <c r="P47" s="231"/>
      <c r="Q47" s="110">
        <f t="shared" si="5"/>
        <v>999</v>
      </c>
      <c r="R47" s="77"/>
    </row>
    <row r="48" spans="1:18" s="11" customFormat="1" ht="18.75" customHeight="1">
      <c r="A48" s="88">
        <v>42</v>
      </c>
      <c r="B48" s="75"/>
      <c r="C48" s="75"/>
      <c r="D48" s="76"/>
      <c r="E48" s="232"/>
      <c r="F48" s="107"/>
      <c r="G48" s="107"/>
      <c r="H48" s="76"/>
      <c r="I48" s="76"/>
      <c r="J48" s="77"/>
      <c r="K48" s="89"/>
      <c r="L48" s="108"/>
      <c r="M48" s="109">
        <f t="shared" si="4"/>
        <v>999</v>
      </c>
      <c r="N48" s="108"/>
      <c r="O48" s="76"/>
      <c r="P48" s="231"/>
      <c r="Q48" s="110">
        <f t="shared" si="5"/>
        <v>999</v>
      </c>
      <c r="R48" s="77"/>
    </row>
    <row r="49" spans="1:18" s="11" customFormat="1" ht="18.75" customHeight="1">
      <c r="A49" s="88">
        <v>43</v>
      </c>
      <c r="B49" s="75"/>
      <c r="C49" s="75"/>
      <c r="D49" s="76"/>
      <c r="E49" s="232"/>
      <c r="F49" s="107"/>
      <c r="G49" s="107"/>
      <c r="H49" s="76"/>
      <c r="I49" s="76"/>
      <c r="J49" s="77"/>
      <c r="K49" s="89"/>
      <c r="L49" s="108"/>
      <c r="M49" s="109">
        <f t="shared" si="4"/>
        <v>999</v>
      </c>
      <c r="N49" s="108"/>
      <c r="O49" s="76"/>
      <c r="P49" s="231"/>
      <c r="Q49" s="110">
        <f t="shared" si="5"/>
        <v>999</v>
      </c>
      <c r="R49" s="77"/>
    </row>
    <row r="50" spans="1:18" s="11" customFormat="1" ht="18.75" customHeight="1">
      <c r="A50" s="88">
        <v>44</v>
      </c>
      <c r="B50" s="75"/>
      <c r="C50" s="75"/>
      <c r="D50" s="76"/>
      <c r="E50" s="232"/>
      <c r="F50" s="107"/>
      <c r="G50" s="107"/>
      <c r="H50" s="76"/>
      <c r="I50" s="76"/>
      <c r="J50" s="77"/>
      <c r="K50" s="89"/>
      <c r="L50" s="108"/>
      <c r="M50" s="109">
        <f t="shared" si="4"/>
        <v>999</v>
      </c>
      <c r="N50" s="108"/>
      <c r="O50" s="76"/>
      <c r="P50" s="231"/>
      <c r="Q50" s="110">
        <f t="shared" si="5"/>
        <v>999</v>
      </c>
      <c r="R50" s="77"/>
    </row>
    <row r="51" spans="1:18" s="11" customFormat="1" ht="18.75" customHeight="1">
      <c r="A51" s="88">
        <v>45</v>
      </c>
      <c r="B51" s="75"/>
      <c r="C51" s="75"/>
      <c r="D51" s="76"/>
      <c r="E51" s="232"/>
      <c r="F51" s="107"/>
      <c r="G51" s="107"/>
      <c r="H51" s="76"/>
      <c r="I51" s="76"/>
      <c r="J51" s="77"/>
      <c r="K51" s="89"/>
      <c r="L51" s="108"/>
      <c r="M51" s="109">
        <f t="shared" si="4"/>
        <v>999</v>
      </c>
      <c r="N51" s="108"/>
      <c r="O51" s="76"/>
      <c r="P51" s="231"/>
      <c r="Q51" s="110">
        <f t="shared" si="5"/>
        <v>999</v>
      </c>
      <c r="R51" s="77"/>
    </row>
    <row r="52" spans="1:18" s="11" customFormat="1" ht="18.75" customHeight="1">
      <c r="A52" s="88">
        <v>46</v>
      </c>
      <c r="B52" s="75"/>
      <c r="C52" s="75"/>
      <c r="D52" s="76"/>
      <c r="E52" s="232"/>
      <c r="F52" s="107"/>
      <c r="G52" s="107"/>
      <c r="H52" s="76"/>
      <c r="I52" s="76"/>
      <c r="J52" s="77"/>
      <c r="K52" s="89"/>
      <c r="L52" s="108"/>
      <c r="M52" s="109">
        <f t="shared" si="4"/>
        <v>999</v>
      </c>
      <c r="N52" s="108"/>
      <c r="O52" s="76"/>
      <c r="P52" s="231"/>
      <c r="Q52" s="110">
        <f t="shared" si="5"/>
        <v>999</v>
      </c>
      <c r="R52" s="77"/>
    </row>
    <row r="53" spans="1:18" s="11" customFormat="1" ht="18.75" customHeight="1">
      <c r="A53" s="88">
        <v>47</v>
      </c>
      <c r="B53" s="75"/>
      <c r="C53" s="75"/>
      <c r="D53" s="76"/>
      <c r="E53" s="232"/>
      <c r="F53" s="107"/>
      <c r="G53" s="107"/>
      <c r="H53" s="76"/>
      <c r="I53" s="76"/>
      <c r="J53" s="77"/>
      <c r="K53" s="89"/>
      <c r="L53" s="108"/>
      <c r="M53" s="109">
        <f t="shared" si="4"/>
        <v>999</v>
      </c>
      <c r="N53" s="108"/>
      <c r="O53" s="76"/>
      <c r="P53" s="231"/>
      <c r="Q53" s="110">
        <f t="shared" si="5"/>
        <v>999</v>
      </c>
      <c r="R53" s="77"/>
    </row>
    <row r="54" spans="1:18" s="11" customFormat="1" ht="18.75" customHeight="1">
      <c r="A54" s="88">
        <v>48</v>
      </c>
      <c r="B54" s="75"/>
      <c r="C54" s="75"/>
      <c r="D54" s="76"/>
      <c r="E54" s="232"/>
      <c r="F54" s="107"/>
      <c r="G54" s="107"/>
      <c r="H54" s="76"/>
      <c r="I54" s="76"/>
      <c r="J54" s="77"/>
      <c r="K54" s="89"/>
      <c r="L54" s="108"/>
      <c r="M54" s="109">
        <f t="shared" si="4"/>
        <v>999</v>
      </c>
      <c r="N54" s="108"/>
      <c r="O54" s="76"/>
      <c r="P54" s="231"/>
      <c r="Q54" s="110">
        <f t="shared" si="5"/>
        <v>999</v>
      </c>
      <c r="R54" s="77"/>
    </row>
    <row r="55" spans="1:18" s="11" customFormat="1" ht="18.75" customHeight="1">
      <c r="A55" s="88">
        <v>49</v>
      </c>
      <c r="B55" s="75"/>
      <c r="C55" s="75"/>
      <c r="D55" s="76"/>
      <c r="E55" s="232"/>
      <c r="F55" s="107"/>
      <c r="G55" s="107"/>
      <c r="H55" s="76"/>
      <c r="I55" s="76"/>
      <c r="J55" s="77"/>
      <c r="K55" s="89"/>
      <c r="L55" s="108"/>
      <c r="M55" s="109">
        <f t="shared" si="4"/>
        <v>999</v>
      </c>
      <c r="N55" s="108"/>
      <c r="O55" s="76"/>
      <c r="P55" s="231"/>
      <c r="Q55" s="110">
        <f t="shared" si="5"/>
        <v>999</v>
      </c>
      <c r="R55" s="77"/>
    </row>
    <row r="56" spans="1:18" s="11" customFormat="1" ht="18.75" customHeight="1">
      <c r="A56" s="88">
        <v>50</v>
      </c>
      <c r="B56" s="75"/>
      <c r="C56" s="75"/>
      <c r="D56" s="76"/>
      <c r="E56" s="232"/>
      <c r="F56" s="107"/>
      <c r="G56" s="107"/>
      <c r="H56" s="76"/>
      <c r="I56" s="76"/>
      <c r="J56" s="77"/>
      <c r="K56" s="89"/>
      <c r="L56" s="108"/>
      <c r="M56" s="109">
        <f t="shared" si="4"/>
        <v>999</v>
      </c>
      <c r="N56" s="108"/>
      <c r="O56" s="76"/>
      <c r="P56" s="231"/>
      <c r="Q56" s="110">
        <f t="shared" si="5"/>
        <v>999</v>
      </c>
      <c r="R56" s="77"/>
    </row>
    <row r="57" spans="1:18" s="11" customFormat="1" ht="18.75" customHeight="1">
      <c r="A57" s="88">
        <v>51</v>
      </c>
      <c r="B57" s="75"/>
      <c r="C57" s="75"/>
      <c r="D57" s="76"/>
      <c r="E57" s="232"/>
      <c r="F57" s="107"/>
      <c r="G57" s="107"/>
      <c r="H57" s="76"/>
      <c r="I57" s="76"/>
      <c r="J57" s="77"/>
      <c r="K57" s="89"/>
      <c r="L57" s="108"/>
      <c r="M57" s="109">
        <f t="shared" si="4"/>
        <v>999</v>
      </c>
      <c r="N57" s="108"/>
      <c r="O57" s="76"/>
      <c r="P57" s="231"/>
      <c r="Q57" s="110">
        <f t="shared" si="5"/>
        <v>999</v>
      </c>
      <c r="R57" s="77"/>
    </row>
    <row r="58" spans="1:18" s="11" customFormat="1" ht="18.75" customHeight="1">
      <c r="A58" s="88">
        <v>52</v>
      </c>
      <c r="B58" s="75"/>
      <c r="C58" s="75"/>
      <c r="D58" s="76"/>
      <c r="E58" s="232"/>
      <c r="F58" s="107"/>
      <c r="G58" s="107"/>
      <c r="H58" s="76"/>
      <c r="I58" s="76"/>
      <c r="J58" s="77"/>
      <c r="K58" s="89"/>
      <c r="L58" s="108"/>
      <c r="M58" s="109">
        <f t="shared" si="4"/>
        <v>999</v>
      </c>
      <c r="N58" s="108"/>
      <c r="O58" s="76"/>
      <c r="P58" s="231"/>
      <c r="Q58" s="110">
        <f t="shared" si="5"/>
        <v>999</v>
      </c>
      <c r="R58" s="77"/>
    </row>
    <row r="59" spans="1:18" s="11" customFormat="1" ht="18.75" customHeight="1">
      <c r="A59" s="88">
        <v>53</v>
      </c>
      <c r="B59" s="75"/>
      <c r="C59" s="75"/>
      <c r="D59" s="76"/>
      <c r="E59" s="232"/>
      <c r="F59" s="107"/>
      <c r="G59" s="107"/>
      <c r="H59" s="76"/>
      <c r="I59" s="76"/>
      <c r="J59" s="77"/>
      <c r="K59" s="89"/>
      <c r="L59" s="108"/>
      <c r="M59" s="109">
        <f t="shared" si="4"/>
        <v>999</v>
      </c>
      <c r="N59" s="108"/>
      <c r="O59" s="76"/>
      <c r="P59" s="231"/>
      <c r="Q59" s="110">
        <f t="shared" si="5"/>
        <v>999</v>
      </c>
      <c r="R59" s="77"/>
    </row>
    <row r="60" spans="1:18" s="11" customFormat="1" ht="18.75" customHeight="1">
      <c r="A60" s="88">
        <v>54</v>
      </c>
      <c r="B60" s="75"/>
      <c r="C60" s="75"/>
      <c r="D60" s="76"/>
      <c r="E60" s="232"/>
      <c r="F60" s="107"/>
      <c r="G60" s="107"/>
      <c r="H60" s="76"/>
      <c r="I60" s="76"/>
      <c r="J60" s="77"/>
      <c r="K60" s="89"/>
      <c r="L60" s="108"/>
      <c r="M60" s="109">
        <f t="shared" si="4"/>
        <v>999</v>
      </c>
      <c r="N60" s="108"/>
      <c r="O60" s="76"/>
      <c r="P60" s="231"/>
      <c r="Q60" s="110">
        <f t="shared" si="5"/>
        <v>999</v>
      </c>
      <c r="R60" s="77"/>
    </row>
    <row r="61" spans="1:18" s="11" customFormat="1" ht="18.75" customHeight="1">
      <c r="A61" s="88">
        <v>55</v>
      </c>
      <c r="B61" s="75"/>
      <c r="C61" s="75"/>
      <c r="D61" s="76"/>
      <c r="E61" s="232"/>
      <c r="F61" s="107"/>
      <c r="G61" s="107"/>
      <c r="H61" s="76"/>
      <c r="I61" s="76"/>
      <c r="J61" s="77"/>
      <c r="K61" s="89"/>
      <c r="L61" s="108"/>
      <c r="M61" s="109">
        <f t="shared" si="4"/>
        <v>999</v>
      </c>
      <c r="N61" s="108"/>
      <c r="O61" s="76"/>
      <c r="P61" s="231"/>
      <c r="Q61" s="110">
        <f t="shared" si="5"/>
        <v>999</v>
      </c>
      <c r="R61" s="77"/>
    </row>
    <row r="62" spans="1:18" s="11" customFormat="1" ht="18.75" customHeight="1">
      <c r="A62" s="88">
        <v>56</v>
      </c>
      <c r="B62" s="75"/>
      <c r="C62" s="75"/>
      <c r="D62" s="76"/>
      <c r="E62" s="232"/>
      <c r="F62" s="107"/>
      <c r="G62" s="107"/>
      <c r="H62" s="76"/>
      <c r="I62" s="76"/>
      <c r="J62" s="77"/>
      <c r="K62" s="89"/>
      <c r="L62" s="108"/>
      <c r="M62" s="109">
        <f t="shared" si="4"/>
        <v>999</v>
      </c>
      <c r="N62" s="108"/>
      <c r="O62" s="76"/>
      <c r="P62" s="231"/>
      <c r="Q62" s="110">
        <f t="shared" si="5"/>
        <v>999</v>
      </c>
      <c r="R62" s="77"/>
    </row>
    <row r="63" spans="1:18" s="11" customFormat="1" ht="18.75" customHeight="1">
      <c r="A63" s="88">
        <v>57</v>
      </c>
      <c r="B63" s="75"/>
      <c r="C63" s="75"/>
      <c r="D63" s="76"/>
      <c r="E63" s="232"/>
      <c r="F63" s="107"/>
      <c r="G63" s="107"/>
      <c r="H63" s="76"/>
      <c r="I63" s="76"/>
      <c r="J63" s="77"/>
      <c r="K63" s="89"/>
      <c r="L63" s="108"/>
      <c r="M63" s="109">
        <f t="shared" si="4"/>
        <v>999</v>
      </c>
      <c r="N63" s="108"/>
      <c r="O63" s="76"/>
      <c r="P63" s="231"/>
      <c r="Q63" s="110">
        <f t="shared" si="5"/>
        <v>999</v>
      </c>
      <c r="R63" s="77"/>
    </row>
    <row r="64" spans="1:18" s="11" customFormat="1" ht="18.75" customHeight="1">
      <c r="A64" s="88">
        <v>58</v>
      </c>
      <c r="B64" s="75"/>
      <c r="C64" s="75"/>
      <c r="D64" s="76"/>
      <c r="E64" s="232"/>
      <c r="F64" s="107"/>
      <c r="G64" s="107"/>
      <c r="H64" s="76"/>
      <c r="I64" s="76"/>
      <c r="J64" s="77"/>
      <c r="K64" s="89"/>
      <c r="L64" s="108"/>
      <c r="M64" s="109">
        <f t="shared" si="4"/>
        <v>999</v>
      </c>
      <c r="N64" s="108"/>
      <c r="O64" s="76"/>
      <c r="P64" s="231"/>
      <c r="Q64" s="110">
        <f t="shared" si="5"/>
        <v>999</v>
      </c>
      <c r="R64" s="77"/>
    </row>
    <row r="65" spans="1:18" s="11" customFormat="1" ht="18.75" customHeight="1">
      <c r="A65" s="88">
        <v>59</v>
      </c>
      <c r="B65" s="75"/>
      <c r="C65" s="75"/>
      <c r="D65" s="76"/>
      <c r="E65" s="232"/>
      <c r="F65" s="107"/>
      <c r="G65" s="107"/>
      <c r="H65" s="76"/>
      <c r="I65" s="76"/>
      <c r="J65" s="77"/>
      <c r="K65" s="89"/>
      <c r="L65" s="108"/>
      <c r="M65" s="109">
        <f t="shared" si="4"/>
        <v>999</v>
      </c>
      <c r="N65" s="108"/>
      <c r="O65" s="76"/>
      <c r="P65" s="231"/>
      <c r="Q65" s="110">
        <f t="shared" si="5"/>
        <v>999</v>
      </c>
      <c r="R65" s="77"/>
    </row>
    <row r="66" spans="1:18" s="11" customFormat="1" ht="18.75" customHeight="1">
      <c r="A66" s="88">
        <v>60</v>
      </c>
      <c r="B66" s="75"/>
      <c r="C66" s="75"/>
      <c r="D66" s="76"/>
      <c r="E66" s="232"/>
      <c r="F66" s="107"/>
      <c r="G66" s="107"/>
      <c r="H66" s="76"/>
      <c r="I66" s="76"/>
      <c r="J66" s="77"/>
      <c r="K66" s="89"/>
      <c r="L66" s="108"/>
      <c r="M66" s="109">
        <f t="shared" si="4"/>
        <v>999</v>
      </c>
      <c r="N66" s="108"/>
      <c r="O66" s="76"/>
      <c r="P66" s="231"/>
      <c r="Q66" s="110">
        <f t="shared" si="5"/>
        <v>999</v>
      </c>
      <c r="R66" s="77"/>
    </row>
    <row r="67" spans="1:18" s="11" customFormat="1" ht="18.75" customHeight="1">
      <c r="A67" s="88">
        <v>61</v>
      </c>
      <c r="B67" s="75"/>
      <c r="C67" s="75"/>
      <c r="D67" s="76"/>
      <c r="E67" s="232"/>
      <c r="F67" s="107"/>
      <c r="G67" s="107"/>
      <c r="H67" s="76"/>
      <c r="I67" s="76"/>
      <c r="J67" s="77"/>
      <c r="K67" s="89"/>
      <c r="L67" s="108"/>
      <c r="M67" s="109">
        <f t="shared" si="4"/>
        <v>999</v>
      </c>
      <c r="N67" s="108"/>
      <c r="O67" s="76"/>
      <c r="P67" s="231"/>
      <c r="Q67" s="110">
        <f t="shared" si="5"/>
        <v>999</v>
      </c>
      <c r="R67" s="77"/>
    </row>
    <row r="68" spans="1:18" s="11" customFormat="1" ht="18.75" customHeight="1">
      <c r="A68" s="88">
        <v>62</v>
      </c>
      <c r="B68" s="75"/>
      <c r="C68" s="75"/>
      <c r="D68" s="76"/>
      <c r="E68" s="232"/>
      <c r="F68" s="107"/>
      <c r="G68" s="107"/>
      <c r="H68" s="76"/>
      <c r="I68" s="76"/>
      <c r="J68" s="77"/>
      <c r="K68" s="89"/>
      <c r="L68" s="108"/>
      <c r="M68" s="109">
        <f t="shared" si="4"/>
        <v>999</v>
      </c>
      <c r="N68" s="108"/>
      <c r="O68" s="76"/>
      <c r="P68" s="231"/>
      <c r="Q68" s="110">
        <f t="shared" si="5"/>
        <v>999</v>
      </c>
      <c r="R68" s="77"/>
    </row>
    <row r="69" spans="1:18" s="11" customFormat="1" ht="18.75" customHeight="1">
      <c r="A69" s="88">
        <v>63</v>
      </c>
      <c r="B69" s="75"/>
      <c r="C69" s="75"/>
      <c r="D69" s="76"/>
      <c r="E69" s="232"/>
      <c r="F69" s="107"/>
      <c r="G69" s="107"/>
      <c r="H69" s="76"/>
      <c r="I69" s="76"/>
      <c r="J69" s="77"/>
      <c r="K69" s="89"/>
      <c r="L69" s="108"/>
      <c r="M69" s="109">
        <f t="shared" si="4"/>
        <v>999</v>
      </c>
      <c r="N69" s="108"/>
      <c r="O69" s="76"/>
      <c r="P69" s="231"/>
      <c r="Q69" s="110">
        <f t="shared" si="5"/>
        <v>999</v>
      </c>
      <c r="R69" s="77"/>
    </row>
    <row r="70" spans="1:18" s="11" customFormat="1" ht="18.75" customHeight="1">
      <c r="A70" s="88">
        <v>64</v>
      </c>
      <c r="B70" s="75"/>
      <c r="C70" s="75"/>
      <c r="D70" s="76"/>
      <c r="E70" s="232"/>
      <c r="F70" s="107"/>
      <c r="G70" s="107"/>
      <c r="H70" s="76"/>
      <c r="I70" s="76"/>
      <c r="J70" s="77"/>
      <c r="K70" s="89"/>
      <c r="L70" s="108"/>
      <c r="M70" s="109">
        <f t="shared" si="4"/>
        <v>999</v>
      </c>
      <c r="N70" s="108"/>
      <c r="O70" s="76"/>
      <c r="P70" s="231"/>
      <c r="Q70" s="110">
        <f t="shared" si="5"/>
        <v>999</v>
      </c>
      <c r="R70" s="77"/>
    </row>
    <row r="71" spans="1:18" s="11" customFormat="1" ht="18.75" customHeight="1">
      <c r="A71" s="88">
        <v>65</v>
      </c>
      <c r="B71" s="75"/>
      <c r="C71" s="75"/>
      <c r="D71" s="76"/>
      <c r="E71" s="232"/>
      <c r="F71" s="107"/>
      <c r="G71" s="107"/>
      <c r="H71" s="76"/>
      <c r="I71" s="76"/>
      <c r="J71" s="77"/>
      <c r="K71" s="89"/>
      <c r="L71" s="108"/>
      <c r="M71" s="109">
        <f aca="true" t="shared" si="6" ref="M71:M102">IF(R71="",999,R71)</f>
        <v>999</v>
      </c>
      <c r="N71" s="108"/>
      <c r="O71" s="76"/>
      <c r="P71" s="231"/>
      <c r="Q71" s="110">
        <f aca="true" t="shared" si="7" ref="Q71:Q102">IF(O71="DA",1,IF(O71="WC",2,IF(O71="SE",3,IF(O71="Q",4,IF(O71="LL",5,999)))))</f>
        <v>999</v>
      </c>
      <c r="R71" s="77"/>
    </row>
    <row r="72" spans="1:18" s="11" customFormat="1" ht="18.75" customHeight="1">
      <c r="A72" s="88">
        <v>66</v>
      </c>
      <c r="B72" s="75"/>
      <c r="C72" s="75"/>
      <c r="D72" s="76"/>
      <c r="E72" s="232"/>
      <c r="F72" s="107"/>
      <c r="G72" s="107"/>
      <c r="H72" s="76"/>
      <c r="I72" s="76"/>
      <c r="J72" s="77"/>
      <c r="K72" s="89"/>
      <c r="L72" s="108"/>
      <c r="M72" s="109">
        <f t="shared" si="6"/>
        <v>999</v>
      </c>
      <c r="N72" s="108"/>
      <c r="O72" s="76"/>
      <c r="P72" s="231"/>
      <c r="Q72" s="110">
        <f t="shared" si="7"/>
        <v>999</v>
      </c>
      <c r="R72" s="77"/>
    </row>
    <row r="73" spans="1:18" s="11" customFormat="1" ht="18.75" customHeight="1">
      <c r="A73" s="88">
        <v>67</v>
      </c>
      <c r="B73" s="75"/>
      <c r="C73" s="75"/>
      <c r="D73" s="76"/>
      <c r="E73" s="232"/>
      <c r="F73" s="107"/>
      <c r="G73" s="107"/>
      <c r="H73" s="76"/>
      <c r="I73" s="76"/>
      <c r="J73" s="77"/>
      <c r="K73" s="89"/>
      <c r="L73" s="108"/>
      <c r="M73" s="109">
        <f t="shared" si="6"/>
        <v>999</v>
      </c>
      <c r="N73" s="108"/>
      <c r="O73" s="76"/>
      <c r="P73" s="231"/>
      <c r="Q73" s="110">
        <f t="shared" si="7"/>
        <v>999</v>
      </c>
      <c r="R73" s="77"/>
    </row>
    <row r="74" spans="1:18" s="11" customFormat="1" ht="18.75" customHeight="1">
      <c r="A74" s="88">
        <v>68</v>
      </c>
      <c r="B74" s="75"/>
      <c r="C74" s="75"/>
      <c r="D74" s="76"/>
      <c r="E74" s="232"/>
      <c r="F74" s="107"/>
      <c r="G74" s="107"/>
      <c r="H74" s="76"/>
      <c r="I74" s="76"/>
      <c r="J74" s="77"/>
      <c r="K74" s="89"/>
      <c r="L74" s="108"/>
      <c r="M74" s="109">
        <f t="shared" si="6"/>
        <v>999</v>
      </c>
      <c r="N74" s="108"/>
      <c r="O74" s="76"/>
      <c r="P74" s="231"/>
      <c r="Q74" s="110">
        <f t="shared" si="7"/>
        <v>999</v>
      </c>
      <c r="R74" s="77"/>
    </row>
    <row r="75" spans="1:18" s="11" customFormat="1" ht="18.75" customHeight="1">
      <c r="A75" s="88">
        <v>69</v>
      </c>
      <c r="B75" s="75"/>
      <c r="C75" s="75"/>
      <c r="D75" s="76"/>
      <c r="E75" s="232"/>
      <c r="F75" s="107"/>
      <c r="G75" s="107"/>
      <c r="H75" s="76"/>
      <c r="I75" s="76"/>
      <c r="J75" s="77"/>
      <c r="K75" s="89"/>
      <c r="L75" s="108"/>
      <c r="M75" s="109">
        <f t="shared" si="6"/>
        <v>999</v>
      </c>
      <c r="N75" s="108"/>
      <c r="O75" s="76"/>
      <c r="P75" s="231"/>
      <c r="Q75" s="110">
        <f t="shared" si="7"/>
        <v>999</v>
      </c>
      <c r="R75" s="77"/>
    </row>
    <row r="76" spans="1:18" s="11" customFormat="1" ht="18.75" customHeight="1">
      <c r="A76" s="88">
        <v>70</v>
      </c>
      <c r="B76" s="75"/>
      <c r="C76" s="75"/>
      <c r="D76" s="76"/>
      <c r="E76" s="232"/>
      <c r="F76" s="107"/>
      <c r="G76" s="107"/>
      <c r="H76" s="76"/>
      <c r="I76" s="76"/>
      <c r="J76" s="77"/>
      <c r="K76" s="89"/>
      <c r="L76" s="108"/>
      <c r="M76" s="109">
        <f t="shared" si="6"/>
        <v>999</v>
      </c>
      <c r="N76" s="108"/>
      <c r="O76" s="76"/>
      <c r="P76" s="231"/>
      <c r="Q76" s="110">
        <f t="shared" si="7"/>
        <v>999</v>
      </c>
      <c r="R76" s="77"/>
    </row>
    <row r="77" spans="1:18" s="11" customFormat="1" ht="18.75" customHeight="1">
      <c r="A77" s="88">
        <v>71</v>
      </c>
      <c r="B77" s="75"/>
      <c r="C77" s="75"/>
      <c r="D77" s="76"/>
      <c r="E77" s="232"/>
      <c r="F77" s="107"/>
      <c r="G77" s="107"/>
      <c r="H77" s="76"/>
      <c r="I77" s="76"/>
      <c r="J77" s="77"/>
      <c r="K77" s="89"/>
      <c r="L77" s="108"/>
      <c r="M77" s="109">
        <f t="shared" si="6"/>
        <v>999</v>
      </c>
      <c r="N77" s="108"/>
      <c r="O77" s="76"/>
      <c r="P77" s="231"/>
      <c r="Q77" s="110">
        <f t="shared" si="7"/>
        <v>999</v>
      </c>
      <c r="R77" s="77"/>
    </row>
    <row r="78" spans="1:18" s="11" customFormat="1" ht="18.75" customHeight="1">
      <c r="A78" s="88">
        <v>72</v>
      </c>
      <c r="B78" s="75"/>
      <c r="C78" s="75"/>
      <c r="D78" s="76"/>
      <c r="E78" s="232"/>
      <c r="F78" s="107"/>
      <c r="G78" s="107"/>
      <c r="H78" s="76"/>
      <c r="I78" s="76"/>
      <c r="J78" s="77"/>
      <c r="K78" s="89"/>
      <c r="L78" s="108"/>
      <c r="M78" s="109">
        <f t="shared" si="6"/>
        <v>999</v>
      </c>
      <c r="N78" s="108"/>
      <c r="O78" s="76"/>
      <c r="P78" s="231"/>
      <c r="Q78" s="110">
        <f t="shared" si="7"/>
        <v>999</v>
      </c>
      <c r="R78" s="77"/>
    </row>
    <row r="79" spans="1:18" s="11" customFormat="1" ht="18.75" customHeight="1">
      <c r="A79" s="88">
        <v>73</v>
      </c>
      <c r="B79" s="75"/>
      <c r="C79" s="75"/>
      <c r="D79" s="76"/>
      <c r="E79" s="232"/>
      <c r="F79" s="107"/>
      <c r="G79" s="107"/>
      <c r="H79" s="76"/>
      <c r="I79" s="76"/>
      <c r="J79" s="77"/>
      <c r="K79" s="89"/>
      <c r="L79" s="108"/>
      <c r="M79" s="109">
        <f t="shared" si="6"/>
        <v>999</v>
      </c>
      <c r="N79" s="108"/>
      <c r="O79" s="76"/>
      <c r="P79" s="231"/>
      <c r="Q79" s="110">
        <f t="shared" si="7"/>
        <v>999</v>
      </c>
      <c r="R79" s="77"/>
    </row>
    <row r="80" spans="1:18" s="11" customFormat="1" ht="18.75" customHeight="1">
      <c r="A80" s="88">
        <v>74</v>
      </c>
      <c r="B80" s="75"/>
      <c r="C80" s="75"/>
      <c r="D80" s="76"/>
      <c r="E80" s="232"/>
      <c r="F80" s="107"/>
      <c r="G80" s="107"/>
      <c r="H80" s="76"/>
      <c r="I80" s="76"/>
      <c r="J80" s="77"/>
      <c r="K80" s="89"/>
      <c r="L80" s="108"/>
      <c r="M80" s="109">
        <f t="shared" si="6"/>
        <v>999</v>
      </c>
      <c r="N80" s="108"/>
      <c r="O80" s="76"/>
      <c r="P80" s="231"/>
      <c r="Q80" s="110">
        <f t="shared" si="7"/>
        <v>999</v>
      </c>
      <c r="R80" s="77"/>
    </row>
    <row r="81" spans="1:18" s="11" customFormat="1" ht="18.75" customHeight="1">
      <c r="A81" s="88">
        <v>75</v>
      </c>
      <c r="B81" s="75"/>
      <c r="C81" s="75"/>
      <c r="D81" s="76"/>
      <c r="E81" s="232"/>
      <c r="F81" s="107"/>
      <c r="G81" s="107"/>
      <c r="H81" s="76"/>
      <c r="I81" s="76"/>
      <c r="J81" s="77"/>
      <c r="K81" s="89"/>
      <c r="L81" s="108"/>
      <c r="M81" s="109">
        <f t="shared" si="6"/>
        <v>999</v>
      </c>
      <c r="N81" s="108"/>
      <c r="O81" s="76"/>
      <c r="P81" s="231"/>
      <c r="Q81" s="110">
        <f t="shared" si="7"/>
        <v>999</v>
      </c>
      <c r="R81" s="77"/>
    </row>
    <row r="82" spans="1:18" s="11" customFormat="1" ht="18.75" customHeight="1">
      <c r="A82" s="88">
        <v>76</v>
      </c>
      <c r="B82" s="75"/>
      <c r="C82" s="75"/>
      <c r="D82" s="76"/>
      <c r="E82" s="232"/>
      <c r="F82" s="107"/>
      <c r="G82" s="107"/>
      <c r="H82" s="76"/>
      <c r="I82" s="76"/>
      <c r="J82" s="77"/>
      <c r="K82" s="89"/>
      <c r="L82" s="108"/>
      <c r="M82" s="109">
        <f t="shared" si="6"/>
        <v>999</v>
      </c>
      <c r="N82" s="108"/>
      <c r="O82" s="76"/>
      <c r="P82" s="231"/>
      <c r="Q82" s="110">
        <f t="shared" si="7"/>
        <v>999</v>
      </c>
      <c r="R82" s="77"/>
    </row>
    <row r="83" spans="1:18" s="11" customFormat="1" ht="18.75" customHeight="1">
      <c r="A83" s="88">
        <v>77</v>
      </c>
      <c r="B83" s="75"/>
      <c r="C83" s="75"/>
      <c r="D83" s="76"/>
      <c r="E83" s="232"/>
      <c r="F83" s="107"/>
      <c r="G83" s="107"/>
      <c r="H83" s="76"/>
      <c r="I83" s="76"/>
      <c r="J83" s="77"/>
      <c r="K83" s="89"/>
      <c r="L83" s="108"/>
      <c r="M83" s="109">
        <f t="shared" si="6"/>
        <v>999</v>
      </c>
      <c r="N83" s="108"/>
      <c r="O83" s="76"/>
      <c r="P83" s="231"/>
      <c r="Q83" s="110">
        <f t="shared" si="7"/>
        <v>999</v>
      </c>
      <c r="R83" s="77"/>
    </row>
    <row r="84" spans="1:18" s="11" customFormat="1" ht="18.75" customHeight="1">
      <c r="A84" s="88">
        <v>78</v>
      </c>
      <c r="B84" s="75"/>
      <c r="C84" s="75"/>
      <c r="D84" s="76"/>
      <c r="E84" s="232"/>
      <c r="F84" s="107"/>
      <c r="G84" s="107"/>
      <c r="H84" s="76"/>
      <c r="I84" s="76"/>
      <c r="J84" s="77"/>
      <c r="K84" s="89"/>
      <c r="L84" s="108"/>
      <c r="M84" s="109">
        <f t="shared" si="6"/>
        <v>999</v>
      </c>
      <c r="N84" s="108"/>
      <c r="O84" s="76"/>
      <c r="P84" s="231"/>
      <c r="Q84" s="110">
        <f t="shared" si="7"/>
        <v>999</v>
      </c>
      <c r="R84" s="77"/>
    </row>
    <row r="85" spans="1:18" s="11" customFormat="1" ht="18.75" customHeight="1">
      <c r="A85" s="88">
        <v>79</v>
      </c>
      <c r="B85" s="75"/>
      <c r="C85" s="75"/>
      <c r="D85" s="76"/>
      <c r="E85" s="232"/>
      <c r="F85" s="107"/>
      <c r="G85" s="107"/>
      <c r="H85" s="76"/>
      <c r="I85" s="76"/>
      <c r="J85" s="77"/>
      <c r="K85" s="89"/>
      <c r="L85" s="108"/>
      <c r="M85" s="109">
        <f t="shared" si="6"/>
        <v>999</v>
      </c>
      <c r="N85" s="108"/>
      <c r="O85" s="76"/>
      <c r="P85" s="231"/>
      <c r="Q85" s="110">
        <f t="shared" si="7"/>
        <v>999</v>
      </c>
      <c r="R85" s="77"/>
    </row>
    <row r="86" spans="1:18" s="11" customFormat="1" ht="18.75" customHeight="1">
      <c r="A86" s="88">
        <v>80</v>
      </c>
      <c r="B86" s="75"/>
      <c r="C86" s="75"/>
      <c r="D86" s="76"/>
      <c r="E86" s="232"/>
      <c r="F86" s="107"/>
      <c r="G86" s="107"/>
      <c r="H86" s="76"/>
      <c r="I86" s="76"/>
      <c r="J86" s="77"/>
      <c r="K86" s="89"/>
      <c r="L86" s="108"/>
      <c r="M86" s="109">
        <f t="shared" si="6"/>
        <v>999</v>
      </c>
      <c r="N86" s="108"/>
      <c r="O86" s="76"/>
      <c r="P86" s="231"/>
      <c r="Q86" s="110">
        <f t="shared" si="7"/>
        <v>999</v>
      </c>
      <c r="R86" s="77"/>
    </row>
    <row r="87" spans="1:18" s="11" customFormat="1" ht="18.75" customHeight="1">
      <c r="A87" s="88">
        <v>81</v>
      </c>
      <c r="B87" s="75"/>
      <c r="C87" s="75"/>
      <c r="D87" s="76"/>
      <c r="E87" s="232"/>
      <c r="F87" s="107"/>
      <c r="G87" s="107"/>
      <c r="H87" s="76"/>
      <c r="I87" s="76"/>
      <c r="J87" s="77"/>
      <c r="K87" s="89"/>
      <c r="L87" s="108"/>
      <c r="M87" s="109">
        <f t="shared" si="6"/>
        <v>999</v>
      </c>
      <c r="N87" s="108"/>
      <c r="O87" s="76"/>
      <c r="P87" s="231"/>
      <c r="Q87" s="110">
        <f t="shared" si="7"/>
        <v>999</v>
      </c>
      <c r="R87" s="77"/>
    </row>
    <row r="88" spans="1:18" s="11" customFormat="1" ht="18.75" customHeight="1">
      <c r="A88" s="88">
        <v>82</v>
      </c>
      <c r="B88" s="75"/>
      <c r="C88" s="75"/>
      <c r="D88" s="76"/>
      <c r="E88" s="232"/>
      <c r="F88" s="107"/>
      <c r="G88" s="107"/>
      <c r="H88" s="76"/>
      <c r="I88" s="76"/>
      <c r="J88" s="77"/>
      <c r="K88" s="89"/>
      <c r="L88" s="108"/>
      <c r="M88" s="109">
        <f t="shared" si="6"/>
        <v>999</v>
      </c>
      <c r="N88" s="108"/>
      <c r="O88" s="76"/>
      <c r="P88" s="231"/>
      <c r="Q88" s="110">
        <f t="shared" si="7"/>
        <v>999</v>
      </c>
      <c r="R88" s="77"/>
    </row>
    <row r="89" spans="1:18" s="11" customFormat="1" ht="18.75" customHeight="1">
      <c r="A89" s="88">
        <v>83</v>
      </c>
      <c r="B89" s="75"/>
      <c r="C89" s="75"/>
      <c r="D89" s="76"/>
      <c r="E89" s="232"/>
      <c r="F89" s="107"/>
      <c r="G89" s="107"/>
      <c r="H89" s="76"/>
      <c r="I89" s="76"/>
      <c r="J89" s="77"/>
      <c r="K89" s="89"/>
      <c r="L89" s="108"/>
      <c r="M89" s="109">
        <f t="shared" si="6"/>
        <v>999</v>
      </c>
      <c r="N89" s="108"/>
      <c r="O89" s="76"/>
      <c r="P89" s="231"/>
      <c r="Q89" s="110">
        <f t="shared" si="7"/>
        <v>999</v>
      </c>
      <c r="R89" s="77"/>
    </row>
    <row r="90" spans="1:18" s="11" customFormat="1" ht="18.75" customHeight="1">
      <c r="A90" s="88">
        <v>84</v>
      </c>
      <c r="B90" s="75"/>
      <c r="C90" s="75"/>
      <c r="D90" s="76"/>
      <c r="E90" s="232"/>
      <c r="F90" s="107"/>
      <c r="G90" s="107"/>
      <c r="H90" s="76"/>
      <c r="I90" s="76"/>
      <c r="J90" s="77"/>
      <c r="K90" s="89"/>
      <c r="L90" s="108"/>
      <c r="M90" s="109">
        <f t="shared" si="6"/>
        <v>999</v>
      </c>
      <c r="N90" s="108"/>
      <c r="O90" s="76"/>
      <c r="P90" s="231"/>
      <c r="Q90" s="110">
        <f t="shared" si="7"/>
        <v>999</v>
      </c>
      <c r="R90" s="77"/>
    </row>
    <row r="91" spans="1:18" s="11" customFormat="1" ht="18.75" customHeight="1">
      <c r="A91" s="88">
        <v>85</v>
      </c>
      <c r="B91" s="75"/>
      <c r="C91" s="75"/>
      <c r="D91" s="76"/>
      <c r="E91" s="232"/>
      <c r="F91" s="107"/>
      <c r="G91" s="107"/>
      <c r="H91" s="76"/>
      <c r="I91" s="76"/>
      <c r="J91" s="77"/>
      <c r="K91" s="89"/>
      <c r="L91" s="108"/>
      <c r="M91" s="109">
        <f t="shared" si="6"/>
        <v>999</v>
      </c>
      <c r="N91" s="108"/>
      <c r="O91" s="76"/>
      <c r="P91" s="231"/>
      <c r="Q91" s="110">
        <f t="shared" si="7"/>
        <v>999</v>
      </c>
      <c r="R91" s="77"/>
    </row>
    <row r="92" spans="1:18" s="11" customFormat="1" ht="18.75" customHeight="1">
      <c r="A92" s="88">
        <v>86</v>
      </c>
      <c r="B92" s="75"/>
      <c r="C92" s="75"/>
      <c r="D92" s="76"/>
      <c r="E92" s="232"/>
      <c r="F92" s="107"/>
      <c r="G92" s="107"/>
      <c r="H92" s="76"/>
      <c r="I92" s="76"/>
      <c r="J92" s="77"/>
      <c r="K92" s="89"/>
      <c r="L92" s="108"/>
      <c r="M92" s="109">
        <f t="shared" si="6"/>
        <v>999</v>
      </c>
      <c r="N92" s="108"/>
      <c r="O92" s="76"/>
      <c r="P92" s="231"/>
      <c r="Q92" s="110">
        <f t="shared" si="7"/>
        <v>999</v>
      </c>
      <c r="R92" s="77"/>
    </row>
    <row r="93" spans="1:18" s="11" customFormat="1" ht="18.75" customHeight="1">
      <c r="A93" s="88">
        <v>87</v>
      </c>
      <c r="B93" s="75"/>
      <c r="C93" s="75"/>
      <c r="D93" s="76"/>
      <c r="E93" s="232"/>
      <c r="F93" s="107"/>
      <c r="G93" s="107"/>
      <c r="H93" s="76"/>
      <c r="I93" s="76"/>
      <c r="J93" s="77"/>
      <c r="K93" s="89"/>
      <c r="L93" s="108"/>
      <c r="M93" s="109">
        <f t="shared" si="6"/>
        <v>999</v>
      </c>
      <c r="N93" s="108"/>
      <c r="O93" s="76"/>
      <c r="P93" s="231"/>
      <c r="Q93" s="110">
        <f t="shared" si="7"/>
        <v>999</v>
      </c>
      <c r="R93" s="77"/>
    </row>
    <row r="94" spans="1:18" s="11" customFormat="1" ht="18.75" customHeight="1">
      <c r="A94" s="88">
        <v>88</v>
      </c>
      <c r="B94" s="75"/>
      <c r="C94" s="75"/>
      <c r="D94" s="76"/>
      <c r="E94" s="232"/>
      <c r="F94" s="107"/>
      <c r="G94" s="107"/>
      <c r="H94" s="76"/>
      <c r="I94" s="76"/>
      <c r="J94" s="77"/>
      <c r="K94" s="89"/>
      <c r="L94" s="108"/>
      <c r="M94" s="109">
        <f t="shared" si="6"/>
        <v>999</v>
      </c>
      <c r="N94" s="108"/>
      <c r="O94" s="76"/>
      <c r="P94" s="231"/>
      <c r="Q94" s="110">
        <f t="shared" si="7"/>
        <v>999</v>
      </c>
      <c r="R94" s="77"/>
    </row>
    <row r="95" spans="1:18" s="11" customFormat="1" ht="18.75" customHeight="1">
      <c r="A95" s="88">
        <v>89</v>
      </c>
      <c r="B95" s="75"/>
      <c r="C95" s="75"/>
      <c r="D95" s="76"/>
      <c r="E95" s="232"/>
      <c r="F95" s="107"/>
      <c r="G95" s="107"/>
      <c r="H95" s="76"/>
      <c r="I95" s="76"/>
      <c r="J95" s="77"/>
      <c r="K95" s="89"/>
      <c r="L95" s="108"/>
      <c r="M95" s="109">
        <f t="shared" si="6"/>
        <v>999</v>
      </c>
      <c r="N95" s="108"/>
      <c r="O95" s="76"/>
      <c r="P95" s="231"/>
      <c r="Q95" s="110">
        <f t="shared" si="7"/>
        <v>999</v>
      </c>
      <c r="R95" s="77"/>
    </row>
    <row r="96" spans="1:18" s="11" customFormat="1" ht="18.75" customHeight="1">
      <c r="A96" s="88">
        <v>90</v>
      </c>
      <c r="B96" s="75"/>
      <c r="C96" s="75"/>
      <c r="D96" s="76"/>
      <c r="E96" s="232"/>
      <c r="F96" s="107"/>
      <c r="G96" s="107"/>
      <c r="H96" s="76"/>
      <c r="I96" s="76"/>
      <c r="J96" s="77"/>
      <c r="K96" s="89"/>
      <c r="L96" s="108"/>
      <c r="M96" s="109">
        <f t="shared" si="6"/>
        <v>999</v>
      </c>
      <c r="N96" s="108"/>
      <c r="O96" s="76"/>
      <c r="P96" s="231"/>
      <c r="Q96" s="110">
        <f t="shared" si="7"/>
        <v>999</v>
      </c>
      <c r="R96" s="77"/>
    </row>
    <row r="97" spans="1:18" s="11" customFormat="1" ht="18.75" customHeight="1">
      <c r="A97" s="88">
        <v>91</v>
      </c>
      <c r="B97" s="75"/>
      <c r="C97" s="75"/>
      <c r="D97" s="76"/>
      <c r="E97" s="232"/>
      <c r="F97" s="107"/>
      <c r="G97" s="107"/>
      <c r="H97" s="76"/>
      <c r="I97" s="76"/>
      <c r="J97" s="77"/>
      <c r="K97" s="89"/>
      <c r="L97" s="108"/>
      <c r="M97" s="109">
        <f t="shared" si="6"/>
        <v>999</v>
      </c>
      <c r="N97" s="108"/>
      <c r="O97" s="76"/>
      <c r="P97" s="231"/>
      <c r="Q97" s="110">
        <f t="shared" si="7"/>
        <v>999</v>
      </c>
      <c r="R97" s="77"/>
    </row>
    <row r="98" spans="1:18" s="11" customFormat="1" ht="18.75" customHeight="1">
      <c r="A98" s="88">
        <v>92</v>
      </c>
      <c r="B98" s="75"/>
      <c r="C98" s="75"/>
      <c r="D98" s="76"/>
      <c r="E98" s="232"/>
      <c r="F98" s="107"/>
      <c r="G98" s="107"/>
      <c r="H98" s="76"/>
      <c r="I98" s="76"/>
      <c r="J98" s="77"/>
      <c r="K98" s="89"/>
      <c r="L98" s="108"/>
      <c r="M98" s="109">
        <f t="shared" si="6"/>
        <v>999</v>
      </c>
      <c r="N98" s="108"/>
      <c r="O98" s="76"/>
      <c r="P98" s="231"/>
      <c r="Q98" s="110">
        <f t="shared" si="7"/>
        <v>999</v>
      </c>
      <c r="R98" s="77"/>
    </row>
    <row r="99" spans="1:18" s="11" customFormat="1" ht="18.75" customHeight="1">
      <c r="A99" s="88">
        <v>93</v>
      </c>
      <c r="B99" s="75"/>
      <c r="C99" s="75"/>
      <c r="D99" s="76"/>
      <c r="E99" s="232"/>
      <c r="F99" s="107"/>
      <c r="G99" s="107"/>
      <c r="H99" s="76"/>
      <c r="I99" s="76"/>
      <c r="J99" s="77"/>
      <c r="K99" s="89"/>
      <c r="L99" s="108"/>
      <c r="M99" s="109">
        <f t="shared" si="6"/>
        <v>999</v>
      </c>
      <c r="N99" s="108"/>
      <c r="O99" s="76"/>
      <c r="P99" s="231"/>
      <c r="Q99" s="110">
        <f t="shared" si="7"/>
        <v>999</v>
      </c>
      <c r="R99" s="77"/>
    </row>
    <row r="100" spans="1:18" s="11" customFormat="1" ht="18.75" customHeight="1">
      <c r="A100" s="88">
        <v>94</v>
      </c>
      <c r="B100" s="75"/>
      <c r="C100" s="75"/>
      <c r="D100" s="76"/>
      <c r="E100" s="232"/>
      <c r="F100" s="107"/>
      <c r="G100" s="107"/>
      <c r="H100" s="76"/>
      <c r="I100" s="76"/>
      <c r="J100" s="77"/>
      <c r="K100" s="89"/>
      <c r="L100" s="108"/>
      <c r="M100" s="109">
        <f t="shared" si="6"/>
        <v>999</v>
      </c>
      <c r="N100" s="108"/>
      <c r="O100" s="76"/>
      <c r="P100" s="231"/>
      <c r="Q100" s="110">
        <f t="shared" si="7"/>
        <v>999</v>
      </c>
      <c r="R100" s="77"/>
    </row>
    <row r="101" spans="1:18" s="11" customFormat="1" ht="18.75" customHeight="1">
      <c r="A101" s="88">
        <v>95</v>
      </c>
      <c r="B101" s="75"/>
      <c r="C101" s="75"/>
      <c r="D101" s="76"/>
      <c r="E101" s="232"/>
      <c r="F101" s="107"/>
      <c r="G101" s="107"/>
      <c r="H101" s="76"/>
      <c r="I101" s="76"/>
      <c r="J101" s="77"/>
      <c r="K101" s="89"/>
      <c r="L101" s="108"/>
      <c r="M101" s="109">
        <f t="shared" si="6"/>
        <v>999</v>
      </c>
      <c r="N101" s="108"/>
      <c r="O101" s="76"/>
      <c r="P101" s="231"/>
      <c r="Q101" s="110">
        <f t="shared" si="7"/>
        <v>999</v>
      </c>
      <c r="R101" s="77"/>
    </row>
    <row r="102" spans="1:18" s="11" customFormat="1" ht="18.75" customHeight="1">
      <c r="A102" s="88">
        <v>96</v>
      </c>
      <c r="B102" s="75"/>
      <c r="C102" s="75"/>
      <c r="D102" s="76"/>
      <c r="E102" s="232"/>
      <c r="F102" s="107"/>
      <c r="G102" s="107"/>
      <c r="H102" s="76"/>
      <c r="I102" s="76"/>
      <c r="J102" s="77"/>
      <c r="K102" s="89"/>
      <c r="L102" s="108"/>
      <c r="M102" s="109">
        <f t="shared" si="6"/>
        <v>999</v>
      </c>
      <c r="N102" s="108"/>
      <c r="O102" s="76"/>
      <c r="P102" s="231"/>
      <c r="Q102" s="110">
        <f t="shared" si="7"/>
        <v>999</v>
      </c>
      <c r="R102" s="77"/>
    </row>
    <row r="103" spans="1:18" s="11" customFormat="1" ht="18.75" customHeight="1">
      <c r="A103" s="88">
        <v>97</v>
      </c>
      <c r="B103" s="75"/>
      <c r="C103" s="75"/>
      <c r="D103" s="76"/>
      <c r="E103" s="232"/>
      <c r="F103" s="107"/>
      <c r="G103" s="107"/>
      <c r="H103" s="76"/>
      <c r="I103" s="76"/>
      <c r="J103" s="77"/>
      <c r="K103" s="89"/>
      <c r="L103" s="108"/>
      <c r="M103" s="109">
        <f aca="true" t="shared" si="8" ref="M103:M134">IF(R103="",999,R103)</f>
        <v>999</v>
      </c>
      <c r="N103" s="108"/>
      <c r="O103" s="76"/>
      <c r="P103" s="231"/>
      <c r="Q103" s="110">
        <f aca="true" t="shared" si="9" ref="Q103:Q134">IF(O103="DA",1,IF(O103="WC",2,IF(O103="SE",3,IF(O103="Q",4,IF(O103="LL",5,999)))))</f>
        <v>999</v>
      </c>
      <c r="R103" s="77"/>
    </row>
    <row r="104" spans="1:18" s="11" customFormat="1" ht="18.75" customHeight="1">
      <c r="A104" s="88">
        <v>98</v>
      </c>
      <c r="B104" s="75"/>
      <c r="C104" s="75"/>
      <c r="D104" s="76"/>
      <c r="E104" s="232"/>
      <c r="F104" s="107"/>
      <c r="G104" s="107"/>
      <c r="H104" s="76"/>
      <c r="I104" s="76"/>
      <c r="J104" s="77"/>
      <c r="K104" s="89"/>
      <c r="L104" s="108"/>
      <c r="M104" s="109">
        <f t="shared" si="8"/>
        <v>999</v>
      </c>
      <c r="N104" s="108"/>
      <c r="O104" s="76"/>
      <c r="P104" s="231"/>
      <c r="Q104" s="110">
        <f t="shared" si="9"/>
        <v>999</v>
      </c>
      <c r="R104" s="77"/>
    </row>
    <row r="105" spans="1:18" s="11" customFormat="1" ht="18.75" customHeight="1">
      <c r="A105" s="88">
        <v>99</v>
      </c>
      <c r="B105" s="75"/>
      <c r="C105" s="75"/>
      <c r="D105" s="76"/>
      <c r="E105" s="232"/>
      <c r="F105" s="107"/>
      <c r="G105" s="107"/>
      <c r="H105" s="76"/>
      <c r="I105" s="76"/>
      <c r="J105" s="77"/>
      <c r="K105" s="89"/>
      <c r="L105" s="108"/>
      <c r="M105" s="109">
        <f t="shared" si="8"/>
        <v>999</v>
      </c>
      <c r="N105" s="108"/>
      <c r="O105" s="76"/>
      <c r="P105" s="231"/>
      <c r="Q105" s="110">
        <f t="shared" si="9"/>
        <v>999</v>
      </c>
      <c r="R105" s="77"/>
    </row>
    <row r="106" spans="1:18" s="11" customFormat="1" ht="18.75" customHeight="1">
      <c r="A106" s="88">
        <v>100</v>
      </c>
      <c r="B106" s="75"/>
      <c r="C106" s="75"/>
      <c r="D106" s="76"/>
      <c r="E106" s="232"/>
      <c r="F106" s="107"/>
      <c r="G106" s="107"/>
      <c r="H106" s="76"/>
      <c r="I106" s="76"/>
      <c r="J106" s="77"/>
      <c r="K106" s="89"/>
      <c r="L106" s="108"/>
      <c r="M106" s="109">
        <f t="shared" si="8"/>
        <v>999</v>
      </c>
      <c r="N106" s="108"/>
      <c r="O106" s="76"/>
      <c r="P106" s="231"/>
      <c r="Q106" s="110">
        <f t="shared" si="9"/>
        <v>999</v>
      </c>
      <c r="R106" s="77"/>
    </row>
    <row r="107" spans="1:18" s="11" customFormat="1" ht="18.75" customHeight="1">
      <c r="A107" s="88">
        <v>101</v>
      </c>
      <c r="B107" s="75"/>
      <c r="C107" s="75"/>
      <c r="D107" s="76"/>
      <c r="E107" s="232"/>
      <c r="F107" s="107"/>
      <c r="G107" s="107"/>
      <c r="H107" s="76"/>
      <c r="I107" s="76"/>
      <c r="J107" s="77"/>
      <c r="K107" s="89"/>
      <c r="L107" s="108"/>
      <c r="M107" s="109">
        <f t="shared" si="8"/>
        <v>999</v>
      </c>
      <c r="N107" s="108"/>
      <c r="O107" s="76"/>
      <c r="P107" s="231"/>
      <c r="Q107" s="110">
        <f t="shared" si="9"/>
        <v>999</v>
      </c>
      <c r="R107" s="77"/>
    </row>
    <row r="108" spans="1:18" s="11" customFormat="1" ht="18.75" customHeight="1">
      <c r="A108" s="88">
        <v>102</v>
      </c>
      <c r="B108" s="75"/>
      <c r="C108" s="75"/>
      <c r="D108" s="76"/>
      <c r="E108" s="232"/>
      <c r="F108" s="107"/>
      <c r="G108" s="107"/>
      <c r="H108" s="76"/>
      <c r="I108" s="76"/>
      <c r="J108" s="77"/>
      <c r="K108" s="89"/>
      <c r="L108" s="108"/>
      <c r="M108" s="109">
        <f t="shared" si="8"/>
        <v>999</v>
      </c>
      <c r="N108" s="108"/>
      <c r="O108" s="76"/>
      <c r="P108" s="231"/>
      <c r="Q108" s="110">
        <f t="shared" si="9"/>
        <v>999</v>
      </c>
      <c r="R108" s="77"/>
    </row>
    <row r="109" spans="1:18" s="11" customFormat="1" ht="18.75" customHeight="1">
      <c r="A109" s="88">
        <v>103</v>
      </c>
      <c r="B109" s="75"/>
      <c r="C109" s="75"/>
      <c r="D109" s="76"/>
      <c r="E109" s="232"/>
      <c r="F109" s="107"/>
      <c r="G109" s="107"/>
      <c r="H109" s="76"/>
      <c r="I109" s="76"/>
      <c r="J109" s="77"/>
      <c r="K109" s="89"/>
      <c r="L109" s="108"/>
      <c r="M109" s="109">
        <f t="shared" si="8"/>
        <v>999</v>
      </c>
      <c r="N109" s="108"/>
      <c r="O109" s="76"/>
      <c r="P109" s="231"/>
      <c r="Q109" s="110">
        <f t="shared" si="9"/>
        <v>999</v>
      </c>
      <c r="R109" s="77"/>
    </row>
    <row r="110" spans="1:18" s="11" customFormat="1" ht="18.75" customHeight="1">
      <c r="A110" s="88">
        <v>104</v>
      </c>
      <c r="B110" s="75"/>
      <c r="C110" s="75"/>
      <c r="D110" s="76"/>
      <c r="E110" s="232"/>
      <c r="F110" s="107"/>
      <c r="G110" s="107"/>
      <c r="H110" s="76"/>
      <c r="I110" s="76"/>
      <c r="J110" s="77"/>
      <c r="K110" s="89"/>
      <c r="L110" s="108"/>
      <c r="M110" s="109">
        <f t="shared" si="8"/>
        <v>999</v>
      </c>
      <c r="N110" s="108"/>
      <c r="O110" s="76"/>
      <c r="P110" s="231"/>
      <c r="Q110" s="110">
        <f t="shared" si="9"/>
        <v>999</v>
      </c>
      <c r="R110" s="77"/>
    </row>
    <row r="111" spans="1:18" s="11" customFormat="1" ht="18.75" customHeight="1">
      <c r="A111" s="88">
        <v>105</v>
      </c>
      <c r="B111" s="75"/>
      <c r="C111" s="75"/>
      <c r="D111" s="76"/>
      <c r="E111" s="232"/>
      <c r="F111" s="107"/>
      <c r="G111" s="107"/>
      <c r="H111" s="76"/>
      <c r="I111" s="76"/>
      <c r="J111" s="77"/>
      <c r="K111" s="89"/>
      <c r="L111" s="108"/>
      <c r="M111" s="109">
        <f t="shared" si="8"/>
        <v>999</v>
      </c>
      <c r="N111" s="108"/>
      <c r="O111" s="76"/>
      <c r="P111" s="231"/>
      <c r="Q111" s="110">
        <f t="shared" si="9"/>
        <v>999</v>
      </c>
      <c r="R111" s="77"/>
    </row>
    <row r="112" spans="1:18" s="11" customFormat="1" ht="18.75" customHeight="1">
      <c r="A112" s="88">
        <v>106</v>
      </c>
      <c r="B112" s="75"/>
      <c r="C112" s="75"/>
      <c r="D112" s="76"/>
      <c r="E112" s="232"/>
      <c r="F112" s="107"/>
      <c r="G112" s="107"/>
      <c r="H112" s="76"/>
      <c r="I112" s="76"/>
      <c r="J112" s="77"/>
      <c r="K112" s="89"/>
      <c r="L112" s="108"/>
      <c r="M112" s="109">
        <f t="shared" si="8"/>
        <v>999</v>
      </c>
      <c r="N112" s="108"/>
      <c r="O112" s="76"/>
      <c r="P112" s="231"/>
      <c r="Q112" s="110">
        <f t="shared" si="9"/>
        <v>999</v>
      </c>
      <c r="R112" s="77"/>
    </row>
    <row r="113" spans="1:18" s="11" customFormat="1" ht="18.75" customHeight="1">
      <c r="A113" s="88">
        <v>107</v>
      </c>
      <c r="B113" s="75"/>
      <c r="C113" s="75"/>
      <c r="D113" s="76"/>
      <c r="E113" s="232"/>
      <c r="F113" s="107"/>
      <c r="G113" s="107"/>
      <c r="H113" s="76"/>
      <c r="I113" s="76"/>
      <c r="J113" s="77"/>
      <c r="K113" s="89"/>
      <c r="L113" s="108"/>
      <c r="M113" s="109">
        <f t="shared" si="8"/>
        <v>999</v>
      </c>
      <c r="N113" s="108"/>
      <c r="O113" s="76"/>
      <c r="P113" s="231"/>
      <c r="Q113" s="110">
        <f t="shared" si="9"/>
        <v>999</v>
      </c>
      <c r="R113" s="77"/>
    </row>
    <row r="114" spans="1:18" s="11" customFormat="1" ht="18.75" customHeight="1">
      <c r="A114" s="88">
        <v>108</v>
      </c>
      <c r="B114" s="75"/>
      <c r="C114" s="75"/>
      <c r="D114" s="76"/>
      <c r="E114" s="232"/>
      <c r="F114" s="107"/>
      <c r="G114" s="107"/>
      <c r="H114" s="76"/>
      <c r="I114" s="76"/>
      <c r="J114" s="77"/>
      <c r="K114" s="89"/>
      <c r="L114" s="108"/>
      <c r="M114" s="109">
        <f t="shared" si="8"/>
        <v>999</v>
      </c>
      <c r="N114" s="108"/>
      <c r="O114" s="76"/>
      <c r="P114" s="231"/>
      <c r="Q114" s="110">
        <f t="shared" si="9"/>
        <v>999</v>
      </c>
      <c r="R114" s="77"/>
    </row>
    <row r="115" spans="1:18" s="11" customFormat="1" ht="18.75" customHeight="1">
      <c r="A115" s="88">
        <v>109</v>
      </c>
      <c r="B115" s="75"/>
      <c r="C115" s="75"/>
      <c r="D115" s="76"/>
      <c r="E115" s="232"/>
      <c r="F115" s="107"/>
      <c r="G115" s="107"/>
      <c r="H115" s="76"/>
      <c r="I115" s="76"/>
      <c r="J115" s="77"/>
      <c r="K115" s="89"/>
      <c r="L115" s="108"/>
      <c r="M115" s="109">
        <f t="shared" si="8"/>
        <v>999</v>
      </c>
      <c r="N115" s="108"/>
      <c r="O115" s="76"/>
      <c r="P115" s="231"/>
      <c r="Q115" s="110">
        <f t="shared" si="9"/>
        <v>999</v>
      </c>
      <c r="R115" s="77"/>
    </row>
    <row r="116" spans="1:18" s="11" customFormat="1" ht="18.75" customHeight="1">
      <c r="A116" s="88">
        <v>110</v>
      </c>
      <c r="B116" s="75"/>
      <c r="C116" s="75"/>
      <c r="D116" s="76"/>
      <c r="E116" s="232"/>
      <c r="F116" s="107"/>
      <c r="G116" s="107"/>
      <c r="H116" s="76"/>
      <c r="I116" s="76"/>
      <c r="J116" s="77"/>
      <c r="K116" s="89"/>
      <c r="L116" s="108"/>
      <c r="M116" s="109">
        <f t="shared" si="8"/>
        <v>999</v>
      </c>
      <c r="N116" s="108"/>
      <c r="O116" s="76"/>
      <c r="P116" s="231"/>
      <c r="Q116" s="110">
        <f t="shared" si="9"/>
        <v>999</v>
      </c>
      <c r="R116" s="77"/>
    </row>
    <row r="117" spans="1:18" s="11" customFormat="1" ht="18.75" customHeight="1">
      <c r="A117" s="88">
        <v>111</v>
      </c>
      <c r="B117" s="75"/>
      <c r="C117" s="75"/>
      <c r="D117" s="76"/>
      <c r="E117" s="232"/>
      <c r="F117" s="107"/>
      <c r="G117" s="107"/>
      <c r="H117" s="76"/>
      <c r="I117" s="76"/>
      <c r="J117" s="77"/>
      <c r="K117" s="89"/>
      <c r="L117" s="108"/>
      <c r="M117" s="109">
        <f t="shared" si="8"/>
        <v>999</v>
      </c>
      <c r="N117" s="108"/>
      <c r="O117" s="76"/>
      <c r="P117" s="231"/>
      <c r="Q117" s="110">
        <f t="shared" si="9"/>
        <v>999</v>
      </c>
      <c r="R117" s="77"/>
    </row>
    <row r="118" spans="1:18" s="11" customFormat="1" ht="18.75" customHeight="1">
      <c r="A118" s="88">
        <v>112</v>
      </c>
      <c r="B118" s="75"/>
      <c r="C118" s="75"/>
      <c r="D118" s="76"/>
      <c r="E118" s="232"/>
      <c r="F118" s="107"/>
      <c r="G118" s="107"/>
      <c r="H118" s="76"/>
      <c r="I118" s="76"/>
      <c r="J118" s="77"/>
      <c r="K118" s="89"/>
      <c r="L118" s="108"/>
      <c r="M118" s="109">
        <f t="shared" si="8"/>
        <v>999</v>
      </c>
      <c r="N118" s="108"/>
      <c r="O118" s="76"/>
      <c r="P118" s="231"/>
      <c r="Q118" s="110">
        <f t="shared" si="9"/>
        <v>999</v>
      </c>
      <c r="R118" s="77"/>
    </row>
    <row r="119" spans="1:18" s="11" customFormat="1" ht="18.75" customHeight="1">
      <c r="A119" s="88">
        <v>113</v>
      </c>
      <c r="B119" s="75"/>
      <c r="C119" s="75"/>
      <c r="D119" s="76"/>
      <c r="E119" s="232"/>
      <c r="F119" s="107"/>
      <c r="G119" s="107"/>
      <c r="H119" s="76"/>
      <c r="I119" s="76"/>
      <c r="J119" s="77"/>
      <c r="K119" s="89"/>
      <c r="L119" s="108"/>
      <c r="M119" s="109">
        <f t="shared" si="8"/>
        <v>999</v>
      </c>
      <c r="N119" s="108"/>
      <c r="O119" s="76"/>
      <c r="P119" s="231"/>
      <c r="Q119" s="110">
        <f t="shared" si="9"/>
        <v>999</v>
      </c>
      <c r="R119" s="77"/>
    </row>
    <row r="120" spans="1:18" s="11" customFormat="1" ht="18.75" customHeight="1">
      <c r="A120" s="88">
        <v>114</v>
      </c>
      <c r="B120" s="75"/>
      <c r="C120" s="75"/>
      <c r="D120" s="76"/>
      <c r="E120" s="232"/>
      <c r="F120" s="107"/>
      <c r="G120" s="107"/>
      <c r="H120" s="76"/>
      <c r="I120" s="76"/>
      <c r="J120" s="77"/>
      <c r="K120" s="89"/>
      <c r="L120" s="108"/>
      <c r="M120" s="109">
        <f t="shared" si="8"/>
        <v>999</v>
      </c>
      <c r="N120" s="108"/>
      <c r="O120" s="76"/>
      <c r="P120" s="231"/>
      <c r="Q120" s="110">
        <f t="shared" si="9"/>
        <v>999</v>
      </c>
      <c r="R120" s="77"/>
    </row>
    <row r="121" spans="1:18" s="11" customFormat="1" ht="18.75" customHeight="1">
      <c r="A121" s="88">
        <v>115</v>
      </c>
      <c r="B121" s="75"/>
      <c r="C121" s="75"/>
      <c r="D121" s="76"/>
      <c r="E121" s="232"/>
      <c r="F121" s="107"/>
      <c r="G121" s="107"/>
      <c r="H121" s="76"/>
      <c r="I121" s="76"/>
      <c r="J121" s="77"/>
      <c r="K121" s="89"/>
      <c r="L121" s="108"/>
      <c r="M121" s="109">
        <f t="shared" si="8"/>
        <v>999</v>
      </c>
      <c r="N121" s="108"/>
      <c r="O121" s="76"/>
      <c r="P121" s="231"/>
      <c r="Q121" s="110">
        <f t="shared" si="9"/>
        <v>999</v>
      </c>
      <c r="R121" s="77"/>
    </row>
    <row r="122" spans="1:18" s="11" customFormat="1" ht="18.75" customHeight="1">
      <c r="A122" s="88">
        <v>116</v>
      </c>
      <c r="B122" s="75"/>
      <c r="C122" s="75"/>
      <c r="D122" s="76"/>
      <c r="E122" s="232"/>
      <c r="F122" s="107"/>
      <c r="G122" s="107"/>
      <c r="H122" s="76"/>
      <c r="I122" s="76"/>
      <c r="J122" s="77"/>
      <c r="K122" s="89"/>
      <c r="L122" s="108"/>
      <c r="M122" s="109">
        <f t="shared" si="8"/>
        <v>999</v>
      </c>
      <c r="N122" s="108"/>
      <c r="O122" s="76"/>
      <c r="P122" s="231"/>
      <c r="Q122" s="110">
        <f t="shared" si="9"/>
        <v>999</v>
      </c>
      <c r="R122" s="77"/>
    </row>
    <row r="123" spans="1:18" s="11" customFormat="1" ht="18.75" customHeight="1">
      <c r="A123" s="88">
        <v>117</v>
      </c>
      <c r="B123" s="75"/>
      <c r="C123" s="75"/>
      <c r="D123" s="76"/>
      <c r="E123" s="232"/>
      <c r="F123" s="107"/>
      <c r="G123" s="107"/>
      <c r="H123" s="76"/>
      <c r="I123" s="76"/>
      <c r="J123" s="77"/>
      <c r="K123" s="89"/>
      <c r="L123" s="108"/>
      <c r="M123" s="109">
        <f t="shared" si="8"/>
        <v>999</v>
      </c>
      <c r="N123" s="108"/>
      <c r="O123" s="76"/>
      <c r="P123" s="231"/>
      <c r="Q123" s="110">
        <f t="shared" si="9"/>
        <v>999</v>
      </c>
      <c r="R123" s="77"/>
    </row>
    <row r="124" spans="1:18" s="11" customFormat="1" ht="18.75" customHeight="1">
      <c r="A124" s="88">
        <v>118</v>
      </c>
      <c r="B124" s="75"/>
      <c r="C124" s="75"/>
      <c r="D124" s="76"/>
      <c r="E124" s="232"/>
      <c r="F124" s="107"/>
      <c r="G124" s="107"/>
      <c r="H124" s="76"/>
      <c r="I124" s="76"/>
      <c r="J124" s="77"/>
      <c r="K124" s="89"/>
      <c r="L124" s="108"/>
      <c r="M124" s="109">
        <f t="shared" si="8"/>
        <v>999</v>
      </c>
      <c r="N124" s="108"/>
      <c r="O124" s="76"/>
      <c r="P124" s="231"/>
      <c r="Q124" s="110">
        <f t="shared" si="9"/>
        <v>999</v>
      </c>
      <c r="R124" s="77"/>
    </row>
    <row r="125" spans="1:18" s="11" customFormat="1" ht="18.75" customHeight="1">
      <c r="A125" s="88">
        <v>119</v>
      </c>
      <c r="B125" s="75"/>
      <c r="C125" s="75"/>
      <c r="D125" s="76"/>
      <c r="E125" s="232"/>
      <c r="F125" s="107"/>
      <c r="G125" s="107"/>
      <c r="H125" s="76"/>
      <c r="I125" s="76"/>
      <c r="J125" s="77"/>
      <c r="K125" s="89"/>
      <c r="L125" s="108"/>
      <c r="M125" s="109">
        <f t="shared" si="8"/>
        <v>999</v>
      </c>
      <c r="N125" s="108"/>
      <c r="O125" s="76"/>
      <c r="P125" s="231"/>
      <c r="Q125" s="110">
        <f t="shared" si="9"/>
        <v>999</v>
      </c>
      <c r="R125" s="77"/>
    </row>
    <row r="126" spans="1:18" s="11" customFormat="1" ht="18.75" customHeight="1">
      <c r="A126" s="88">
        <v>120</v>
      </c>
      <c r="B126" s="75"/>
      <c r="C126" s="75"/>
      <c r="D126" s="76"/>
      <c r="E126" s="232"/>
      <c r="F126" s="107"/>
      <c r="G126" s="107"/>
      <c r="H126" s="76"/>
      <c r="I126" s="76"/>
      <c r="J126" s="77"/>
      <c r="K126" s="89"/>
      <c r="L126" s="108"/>
      <c r="M126" s="109">
        <f t="shared" si="8"/>
        <v>999</v>
      </c>
      <c r="N126" s="108"/>
      <c r="O126" s="76"/>
      <c r="P126" s="231"/>
      <c r="Q126" s="110">
        <f t="shared" si="9"/>
        <v>999</v>
      </c>
      <c r="R126" s="77"/>
    </row>
    <row r="127" spans="1:18" s="11" customFormat="1" ht="18.75" customHeight="1">
      <c r="A127" s="88">
        <v>121</v>
      </c>
      <c r="B127" s="75"/>
      <c r="C127" s="75"/>
      <c r="D127" s="76"/>
      <c r="E127" s="232"/>
      <c r="F127" s="107"/>
      <c r="G127" s="107"/>
      <c r="H127" s="76"/>
      <c r="I127" s="76"/>
      <c r="J127" s="77"/>
      <c r="K127" s="89"/>
      <c r="L127" s="108"/>
      <c r="M127" s="109">
        <f t="shared" si="8"/>
        <v>999</v>
      </c>
      <c r="N127" s="108"/>
      <c r="O127" s="76"/>
      <c r="P127" s="231"/>
      <c r="Q127" s="110">
        <f t="shared" si="9"/>
        <v>999</v>
      </c>
      <c r="R127" s="77"/>
    </row>
    <row r="128" spans="1:18" s="11" customFormat="1" ht="18.75" customHeight="1">
      <c r="A128" s="88">
        <v>122</v>
      </c>
      <c r="B128" s="75"/>
      <c r="C128" s="75"/>
      <c r="D128" s="76"/>
      <c r="E128" s="232"/>
      <c r="F128" s="107"/>
      <c r="G128" s="107"/>
      <c r="H128" s="76"/>
      <c r="I128" s="76"/>
      <c r="J128" s="77"/>
      <c r="K128" s="89"/>
      <c r="L128" s="108"/>
      <c r="M128" s="109">
        <f t="shared" si="8"/>
        <v>999</v>
      </c>
      <c r="N128" s="108"/>
      <c r="O128" s="76"/>
      <c r="P128" s="231"/>
      <c r="Q128" s="110">
        <f t="shared" si="9"/>
        <v>999</v>
      </c>
      <c r="R128" s="77"/>
    </row>
    <row r="129" spans="1:18" s="11" customFormat="1" ht="18.75" customHeight="1">
      <c r="A129" s="88">
        <v>123</v>
      </c>
      <c r="B129" s="75"/>
      <c r="C129" s="75"/>
      <c r="D129" s="76"/>
      <c r="E129" s="232"/>
      <c r="F129" s="107"/>
      <c r="G129" s="107"/>
      <c r="H129" s="76"/>
      <c r="I129" s="76"/>
      <c r="J129" s="77"/>
      <c r="K129" s="89"/>
      <c r="L129" s="108"/>
      <c r="M129" s="109">
        <f t="shared" si="8"/>
        <v>999</v>
      </c>
      <c r="N129" s="108"/>
      <c r="O129" s="76"/>
      <c r="P129" s="231"/>
      <c r="Q129" s="110">
        <f t="shared" si="9"/>
        <v>999</v>
      </c>
      <c r="R129" s="77"/>
    </row>
    <row r="130" spans="1:18" s="11" customFormat="1" ht="18.75" customHeight="1">
      <c r="A130" s="88">
        <v>124</v>
      </c>
      <c r="B130" s="75"/>
      <c r="C130" s="75"/>
      <c r="D130" s="76"/>
      <c r="E130" s="232"/>
      <c r="F130" s="107"/>
      <c r="G130" s="107"/>
      <c r="H130" s="76"/>
      <c r="I130" s="76"/>
      <c r="J130" s="77"/>
      <c r="K130" s="89"/>
      <c r="L130" s="108"/>
      <c r="M130" s="109">
        <f t="shared" si="8"/>
        <v>999</v>
      </c>
      <c r="N130" s="108"/>
      <c r="O130" s="76"/>
      <c r="P130" s="231"/>
      <c r="Q130" s="110">
        <f t="shared" si="9"/>
        <v>999</v>
      </c>
      <c r="R130" s="77"/>
    </row>
    <row r="131" spans="1:18" s="11" customFormat="1" ht="18.75" customHeight="1">
      <c r="A131" s="88">
        <v>125</v>
      </c>
      <c r="B131" s="75"/>
      <c r="C131" s="75"/>
      <c r="D131" s="76"/>
      <c r="E131" s="232"/>
      <c r="F131" s="107"/>
      <c r="G131" s="107"/>
      <c r="H131" s="76"/>
      <c r="I131" s="76"/>
      <c r="J131" s="77"/>
      <c r="K131" s="89"/>
      <c r="L131" s="108"/>
      <c r="M131" s="109">
        <f t="shared" si="8"/>
        <v>999</v>
      </c>
      <c r="N131" s="108"/>
      <c r="O131" s="76"/>
      <c r="P131" s="231"/>
      <c r="Q131" s="110">
        <f t="shared" si="9"/>
        <v>999</v>
      </c>
      <c r="R131" s="77"/>
    </row>
    <row r="132" spans="1:18" s="11" customFormat="1" ht="18.75" customHeight="1">
      <c r="A132" s="88">
        <v>126</v>
      </c>
      <c r="B132" s="75"/>
      <c r="C132" s="75"/>
      <c r="D132" s="76"/>
      <c r="E132" s="232"/>
      <c r="F132" s="107"/>
      <c r="G132" s="107"/>
      <c r="H132" s="76"/>
      <c r="I132" s="76"/>
      <c r="J132" s="77"/>
      <c r="K132" s="89"/>
      <c r="L132" s="108"/>
      <c r="M132" s="109">
        <f t="shared" si="8"/>
        <v>999</v>
      </c>
      <c r="N132" s="108"/>
      <c r="O132" s="76"/>
      <c r="P132" s="231"/>
      <c r="Q132" s="110">
        <f t="shared" si="9"/>
        <v>999</v>
      </c>
      <c r="R132" s="77"/>
    </row>
    <row r="133" spans="1:18" s="11" customFormat="1" ht="18.75" customHeight="1">
      <c r="A133" s="88">
        <v>127</v>
      </c>
      <c r="B133" s="75"/>
      <c r="C133" s="75"/>
      <c r="D133" s="76"/>
      <c r="E133" s="232"/>
      <c r="F133" s="107"/>
      <c r="G133" s="107"/>
      <c r="H133" s="76"/>
      <c r="I133" s="76"/>
      <c r="J133" s="77"/>
      <c r="K133" s="89"/>
      <c r="L133" s="108"/>
      <c r="M133" s="109">
        <f t="shared" si="8"/>
        <v>999</v>
      </c>
      <c r="N133" s="108"/>
      <c r="O133" s="76"/>
      <c r="P133" s="231"/>
      <c r="Q133" s="110">
        <f t="shared" si="9"/>
        <v>999</v>
      </c>
      <c r="R133" s="77"/>
    </row>
    <row r="134" spans="1:18" s="11" customFormat="1" ht="18.75" customHeight="1">
      <c r="A134" s="88">
        <v>128</v>
      </c>
      <c r="B134" s="75"/>
      <c r="C134" s="75"/>
      <c r="D134" s="76"/>
      <c r="E134" s="232"/>
      <c r="F134" s="107"/>
      <c r="G134" s="107"/>
      <c r="H134" s="76"/>
      <c r="I134" s="76"/>
      <c r="J134" s="77"/>
      <c r="K134" s="89"/>
      <c r="L134" s="108"/>
      <c r="M134" s="109">
        <f t="shared" si="8"/>
        <v>999</v>
      </c>
      <c r="N134" s="108"/>
      <c r="O134" s="76"/>
      <c r="P134" s="231"/>
      <c r="Q134" s="110">
        <f t="shared" si="9"/>
        <v>999</v>
      </c>
      <c r="R134" s="77"/>
    </row>
  </sheetData>
  <sheetProtection/>
  <mergeCells count="1">
    <mergeCell ref="A5:B5"/>
  </mergeCells>
  <conditionalFormatting sqref="K7:K134">
    <cfRule type="cellIs" priority="81" dxfId="77" operator="equal" stopIfTrue="1">
      <formula>"Z"</formula>
    </cfRule>
  </conditionalFormatting>
  <conditionalFormatting sqref="E19:E134">
    <cfRule type="expression" priority="82" dxfId="16" stopIfTrue="1">
      <formula>OR(B19="",E19="")</formula>
    </cfRule>
    <cfRule type="expression" priority="83" dxfId="14" stopIfTrue="1">
      <formula>YEAR($E19)&gt;$U$4</formula>
    </cfRule>
    <cfRule type="expression" priority="84" dxfId="14" stopIfTrue="1">
      <formula>YEAR($E19)&lt;$U$3</formula>
    </cfRule>
  </conditionalFormatting>
  <conditionalFormatting sqref="E7:E24">
    <cfRule type="expression" priority="78" dxfId="16" stopIfTrue="1">
      <formula>OR(B7="",E7="")</formula>
    </cfRule>
    <cfRule type="expression" priority="79" dxfId="14" stopIfTrue="1">
      <formula>YEAR($E7)&gt;$U$4</formula>
    </cfRule>
    <cfRule type="expression" priority="80" dxfId="14" stopIfTrue="1">
      <formula>YEAR($E7)&lt;$U$3</formula>
    </cfRule>
  </conditionalFormatting>
  <conditionalFormatting sqref="K7:K24">
    <cfRule type="cellIs" priority="77" dxfId="77" operator="equal" stopIfTrue="1">
      <formula>"Z"</formula>
    </cfRule>
  </conditionalFormatting>
  <conditionalFormatting sqref="K7:K14">
    <cfRule type="cellIs" priority="76" dxfId="77" operator="equal" stopIfTrue="1">
      <formula>"Z"</formula>
    </cfRule>
  </conditionalFormatting>
  <conditionalFormatting sqref="E14">
    <cfRule type="expression" priority="73" dxfId="16" stopIfTrue="1">
      <formula>OR(B14="",E14="")</formula>
    </cfRule>
    <cfRule type="expression" priority="74" dxfId="14" stopIfTrue="1">
      <formula>YEAR($E14)&gt;$U$4</formula>
    </cfRule>
    <cfRule type="expression" priority="75" dxfId="14" stopIfTrue="1">
      <formula>YEAR($E14)&lt;$U$3</formula>
    </cfRule>
  </conditionalFormatting>
  <conditionalFormatting sqref="E12">
    <cfRule type="expression" priority="70" dxfId="16" stopIfTrue="1">
      <formula>OR(B12="",E12="")</formula>
    </cfRule>
    <cfRule type="expression" priority="71" dxfId="14" stopIfTrue="1">
      <formula>YEAR($E12)&gt;$U$4</formula>
    </cfRule>
    <cfRule type="expression" priority="72" dxfId="14" stopIfTrue="1">
      <formula>YEAR($E12)&lt;$U$3</formula>
    </cfRule>
  </conditionalFormatting>
  <conditionalFormatting sqref="E13">
    <cfRule type="expression" priority="67" dxfId="16" stopIfTrue="1">
      <formula>OR(B13="",E13="")</formula>
    </cfRule>
    <cfRule type="expression" priority="68" dxfId="14" stopIfTrue="1">
      <formula>YEAR($E13)&gt;$U$4</formula>
    </cfRule>
    <cfRule type="expression" priority="69" dxfId="14" stopIfTrue="1">
      <formula>YEAR($E13)&lt;$U$3</formula>
    </cfRule>
  </conditionalFormatting>
  <conditionalFormatting sqref="E14">
    <cfRule type="expression" priority="64" dxfId="16" stopIfTrue="1">
      <formula>OR(B14="",E14="")</formula>
    </cfRule>
    <cfRule type="expression" priority="65" dxfId="14" stopIfTrue="1">
      <formula>YEAR($E14)&gt;$U$4</formula>
    </cfRule>
    <cfRule type="expression" priority="66" dxfId="14" stopIfTrue="1">
      <formula>YEAR($E14)&lt;$U$3</formula>
    </cfRule>
  </conditionalFormatting>
  <conditionalFormatting sqref="E15">
    <cfRule type="expression" priority="61" dxfId="16" stopIfTrue="1">
      <formula>OR(B15="",E15="")</formula>
    </cfRule>
    <cfRule type="expression" priority="62" dxfId="14" stopIfTrue="1">
      <formula>YEAR($E15)&gt;$U$4</formula>
    </cfRule>
    <cfRule type="expression" priority="63" dxfId="14" stopIfTrue="1">
      <formula>YEAR($E15)&lt;$U$3</formula>
    </cfRule>
  </conditionalFormatting>
  <conditionalFormatting sqref="E16">
    <cfRule type="expression" priority="58" dxfId="16" stopIfTrue="1">
      <formula>OR(B16="",E16="")</formula>
    </cfRule>
    <cfRule type="expression" priority="59" dxfId="14" stopIfTrue="1">
      <formula>YEAR($E16)&gt;$U$4</formula>
    </cfRule>
    <cfRule type="expression" priority="60" dxfId="14" stopIfTrue="1">
      <formula>YEAR($E16)&lt;$U$3</formula>
    </cfRule>
  </conditionalFormatting>
  <conditionalFormatting sqref="E17">
    <cfRule type="expression" priority="55" dxfId="16" stopIfTrue="1">
      <formula>OR(B17="",E17="")</formula>
    </cfRule>
    <cfRule type="expression" priority="56" dxfId="14" stopIfTrue="1">
      <formula>YEAR($E17)&gt;$U$4</formula>
    </cfRule>
    <cfRule type="expression" priority="57" dxfId="14" stopIfTrue="1">
      <formula>YEAR($E17)&lt;$U$3</formula>
    </cfRule>
  </conditionalFormatting>
  <conditionalFormatting sqref="E18">
    <cfRule type="expression" priority="49" dxfId="16" stopIfTrue="1">
      <formula>OR(B18="",E18="")</formula>
    </cfRule>
    <cfRule type="expression" priority="50" dxfId="14" stopIfTrue="1">
      <formula>YEAR($E18)&gt;$U$4</formula>
    </cfRule>
    <cfRule type="expression" priority="51" dxfId="14" stopIfTrue="1">
      <formula>YEAR($E18)&lt;$U$3</formula>
    </cfRule>
  </conditionalFormatting>
  <conditionalFormatting sqref="E19">
    <cfRule type="expression" priority="46" dxfId="16" stopIfTrue="1">
      <formula>OR(B19="",E19="")</formula>
    </cfRule>
    <cfRule type="expression" priority="47" dxfId="14" stopIfTrue="1">
      <formula>YEAR($E19)&gt;$U$4</formula>
    </cfRule>
    <cfRule type="expression" priority="48" dxfId="14" stopIfTrue="1">
      <formula>YEAR($E19)&lt;$U$3</formula>
    </cfRule>
  </conditionalFormatting>
  <conditionalFormatting sqref="E20">
    <cfRule type="expression" priority="40" dxfId="16" stopIfTrue="1">
      <formula>OR(B20="",E20="")</formula>
    </cfRule>
    <cfRule type="expression" priority="41" dxfId="14" stopIfTrue="1">
      <formula>YEAR($E20)&gt;$U$4</formula>
    </cfRule>
    <cfRule type="expression" priority="42" dxfId="14" stopIfTrue="1">
      <formula>YEAR($E20)&lt;$U$3</formula>
    </cfRule>
  </conditionalFormatting>
  <conditionalFormatting sqref="E23 E21">
    <cfRule type="expression" priority="37" dxfId="16" stopIfTrue="1">
      <formula>OR(B21="",E21="")</formula>
    </cfRule>
    <cfRule type="expression" priority="38" dxfId="14" stopIfTrue="1">
      <formula>YEAR($E21)&gt;$U$4</formula>
    </cfRule>
    <cfRule type="expression" priority="39" dxfId="14" stopIfTrue="1">
      <formula>YEAR($E21)&lt;$U$3</formula>
    </cfRule>
  </conditionalFormatting>
  <conditionalFormatting sqref="E24 E22">
    <cfRule type="expression" priority="34" dxfId="16" stopIfTrue="1">
      <formula>OR(B22="",E22="")</formula>
    </cfRule>
    <cfRule type="expression" priority="35" dxfId="14" stopIfTrue="1">
      <formula>YEAR($E22)&gt;$U$4</formula>
    </cfRule>
    <cfRule type="expression" priority="36" dxfId="14" stopIfTrue="1">
      <formula>YEAR($E22)&lt;$U$3</formula>
    </cfRule>
  </conditionalFormatting>
  <conditionalFormatting sqref="E16">
    <cfRule type="expression" priority="31" dxfId="16" stopIfTrue="1">
      <formula>OR(B16="",E16="")</formula>
    </cfRule>
    <cfRule type="expression" priority="32" dxfId="14" stopIfTrue="1">
      <formula>YEAR($E16)&gt;$U$4</formula>
    </cfRule>
    <cfRule type="expression" priority="33" dxfId="14" stopIfTrue="1">
      <formula>YEAR($E16)&lt;$U$3</formula>
    </cfRule>
  </conditionalFormatting>
  <conditionalFormatting sqref="E17">
    <cfRule type="expression" priority="28" dxfId="16" stopIfTrue="1">
      <formula>OR(B17="",E17="")</formula>
    </cfRule>
    <cfRule type="expression" priority="29" dxfId="14" stopIfTrue="1">
      <formula>YEAR($E17)&gt;$U$4</formula>
    </cfRule>
    <cfRule type="expression" priority="30" dxfId="14" stopIfTrue="1">
      <formula>YEAR($E17)&lt;$U$3</formula>
    </cfRule>
  </conditionalFormatting>
  <conditionalFormatting sqref="E18">
    <cfRule type="expression" priority="22" dxfId="16" stopIfTrue="1">
      <formula>OR(B18="",E18="")</formula>
    </cfRule>
    <cfRule type="expression" priority="23" dxfId="14" stopIfTrue="1">
      <formula>YEAR($E18)&gt;$U$4</formula>
    </cfRule>
    <cfRule type="expression" priority="24" dxfId="14" stopIfTrue="1">
      <formula>YEAR($E18)&lt;$U$3</formula>
    </cfRule>
  </conditionalFormatting>
  <conditionalFormatting sqref="E19">
    <cfRule type="expression" priority="19" dxfId="16" stopIfTrue="1">
      <formula>OR(B19="",E19="")</formula>
    </cfRule>
    <cfRule type="expression" priority="20" dxfId="14" stopIfTrue="1">
      <formula>YEAR($E19)&gt;$U$4</formula>
    </cfRule>
    <cfRule type="expression" priority="21" dxfId="14" stopIfTrue="1">
      <formula>YEAR($E19)&lt;$U$3</formula>
    </cfRule>
  </conditionalFormatting>
  <conditionalFormatting sqref="E20">
    <cfRule type="expression" priority="13" dxfId="16" stopIfTrue="1">
      <formula>OR(B20="",E20="")</formula>
    </cfRule>
    <cfRule type="expression" priority="14" dxfId="14" stopIfTrue="1">
      <formula>YEAR($E20)&gt;$U$4</formula>
    </cfRule>
    <cfRule type="expression" priority="15" dxfId="14" stopIfTrue="1">
      <formula>YEAR($E20)&lt;$U$3</formula>
    </cfRule>
  </conditionalFormatting>
  <conditionalFormatting sqref="E23 E21">
    <cfRule type="expression" priority="10" dxfId="16" stopIfTrue="1">
      <formula>OR(B21="",E21="")</formula>
    </cfRule>
    <cfRule type="expression" priority="11" dxfId="14" stopIfTrue="1">
      <formula>YEAR($E21)&gt;$U$4</formula>
    </cfRule>
    <cfRule type="expression" priority="12" dxfId="14" stopIfTrue="1">
      <formula>YEAR($E21)&lt;$U$3</formula>
    </cfRule>
  </conditionalFormatting>
  <conditionalFormatting sqref="E18">
    <cfRule type="expression" priority="7" dxfId="16" stopIfTrue="1">
      <formula>OR(B18="",E18="")</formula>
    </cfRule>
    <cfRule type="expression" priority="8" dxfId="14" stopIfTrue="1">
      <formula>YEAR($E18)&gt;$U$4</formula>
    </cfRule>
    <cfRule type="expression" priority="9" dxfId="14" stopIfTrue="1">
      <formula>YEAR($E18)&lt;$U$3</formula>
    </cfRule>
  </conditionalFormatting>
  <conditionalFormatting sqref="E18">
    <cfRule type="expression" priority="4" dxfId="16" stopIfTrue="1">
      <formula>OR(B18="",E18="")</formula>
    </cfRule>
    <cfRule type="expression" priority="5" dxfId="14" stopIfTrue="1">
      <formula>YEAR($E18)&gt;$U$4</formula>
    </cfRule>
    <cfRule type="expression" priority="6" dxfId="14" stopIfTrue="1">
      <formula>YEAR($E18)&lt;$U$3</formula>
    </cfRule>
  </conditionalFormatting>
  <conditionalFormatting sqref="E18">
    <cfRule type="expression" priority="1" dxfId="16" stopIfTrue="1">
      <formula>OR(B18="",E18="")</formula>
    </cfRule>
    <cfRule type="expression" priority="2" dxfId="14" stopIfTrue="1">
      <formula>YEAR($E18)&gt;$U$4</formula>
    </cfRule>
    <cfRule type="expression" priority="3" dxfId="14" stopIfTrue="1">
      <formula>YEAR($E18)&lt;$U$3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N22" sqref="N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1" customWidth="1"/>
    <col min="10" max="10" width="10.7109375" style="0" customWidth="1"/>
    <col min="11" max="11" width="1.7109375" style="111" customWidth="1"/>
    <col min="12" max="12" width="10.7109375" style="0" customWidth="1"/>
    <col min="13" max="13" width="1.7109375" style="112" customWidth="1"/>
    <col min="14" max="14" width="10.7109375" style="0" customWidth="1"/>
    <col min="15" max="15" width="1.7109375" style="111" customWidth="1"/>
    <col min="16" max="16" width="10.7109375" style="0" customWidth="1"/>
    <col min="17" max="17" width="1.7109375" style="11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13" customFormat="1" ht="21.75" customHeight="1">
      <c r="A1" s="65" t="str">
        <f>'Week SetUp'!$A$6</f>
        <v>1ο Ενωσιακό</v>
      </c>
      <c r="B1" s="65"/>
      <c r="C1" s="114"/>
      <c r="D1" s="114"/>
      <c r="E1" s="114"/>
      <c r="F1" s="114"/>
      <c r="G1" s="114"/>
      <c r="H1" s="114"/>
      <c r="I1" s="115"/>
      <c r="J1" s="90" t="s">
        <v>83</v>
      </c>
      <c r="K1" s="90"/>
      <c r="L1" s="66"/>
      <c r="M1" s="115"/>
      <c r="N1" s="115" t="s">
        <v>73</v>
      </c>
      <c r="O1" s="115"/>
      <c r="P1" s="114"/>
      <c r="Q1" s="115"/>
    </row>
    <row r="2" spans="1:17" s="78" customFormat="1" ht="12.75">
      <c r="A2" s="68" t="str">
        <f>'Week SetUp'!$A$8</f>
        <v>Ζ΄ ΕΝΩΣΗ</v>
      </c>
      <c r="B2" s="68"/>
      <c r="C2" s="68"/>
      <c r="D2" s="68"/>
      <c r="E2" s="68"/>
      <c r="F2" s="116"/>
      <c r="G2" s="81"/>
      <c r="H2" s="81"/>
      <c r="I2" s="117"/>
      <c r="J2" s="90" t="s">
        <v>66</v>
      </c>
      <c r="K2" s="90"/>
      <c r="L2" s="90"/>
      <c r="M2" s="117"/>
      <c r="N2" s="81"/>
      <c r="O2" s="117"/>
      <c r="P2" s="81"/>
      <c r="Q2" s="117"/>
    </row>
    <row r="3" spans="1:17" s="19" customFormat="1" ht="11.25" customHeight="1">
      <c r="A3" s="56" t="s">
        <v>42</v>
      </c>
      <c r="B3" s="56"/>
      <c r="C3" s="56"/>
      <c r="D3" s="56"/>
      <c r="E3" s="56"/>
      <c r="F3" s="56" t="s">
        <v>43</v>
      </c>
      <c r="G3" s="56"/>
      <c r="H3" s="56"/>
      <c r="I3" s="118"/>
      <c r="J3" s="56" t="s">
        <v>44</v>
      </c>
      <c r="K3" s="118"/>
      <c r="L3" s="56" t="s">
        <v>72</v>
      </c>
      <c r="M3" s="118"/>
      <c r="N3" s="56"/>
      <c r="O3" s="118"/>
      <c r="P3" s="56"/>
      <c r="Q3" s="57" t="s">
        <v>45</v>
      </c>
    </row>
    <row r="4" spans="1:17" s="36" customFormat="1" ht="11.25" customHeight="1" thickBot="1">
      <c r="A4" s="284" t="str">
        <f>'Week SetUp'!$A$10</f>
        <v>9-10/3/2013</v>
      </c>
      <c r="B4" s="284"/>
      <c r="C4" s="284"/>
      <c r="D4" s="119"/>
      <c r="E4" s="119"/>
      <c r="F4" s="119" t="str">
        <f>'Week SetUp'!$C$10</f>
        <v>ΗΡΑΚΛΕΙΟ Ο.Α.Α.</v>
      </c>
      <c r="G4" s="72"/>
      <c r="H4" s="119"/>
      <c r="I4" s="120"/>
      <c r="J4" s="121" t="str">
        <f>'Week SetUp'!$D$10</f>
        <v>ΗΡΑΚΛΕΙΟ</v>
      </c>
      <c r="K4" s="120"/>
      <c r="L4" s="122" t="str">
        <f>'Week SetUp'!$A$12</f>
        <v>Α-Κ 12, 14, 16</v>
      </c>
      <c r="M4" s="120"/>
      <c r="N4" s="119"/>
      <c r="O4" s="120"/>
      <c r="P4" s="119"/>
      <c r="Q4" s="61" t="str">
        <f>'Week SetUp'!$E$10</f>
        <v>ΣΤΑΥΡΟΣ ΝΙΚΗΦΟΡΑΚΗΣ</v>
      </c>
    </row>
    <row r="5" spans="1:17" s="19" customFormat="1" ht="9.75">
      <c r="A5" s="123"/>
      <c r="B5" s="124" t="s">
        <v>20</v>
      </c>
      <c r="C5" s="124" t="s">
        <v>50</v>
      </c>
      <c r="D5" s="124" t="s">
        <v>21</v>
      </c>
      <c r="E5" s="125" t="s">
        <v>48</v>
      </c>
      <c r="F5" s="125" t="s">
        <v>49</v>
      </c>
      <c r="G5" s="125"/>
      <c r="H5" s="125" t="s">
        <v>43</v>
      </c>
      <c r="I5" s="125"/>
      <c r="J5" s="124" t="s">
        <v>51</v>
      </c>
      <c r="K5" s="126"/>
      <c r="L5" s="124" t="s">
        <v>52</v>
      </c>
      <c r="M5" s="126"/>
      <c r="N5" s="124" t="s">
        <v>53</v>
      </c>
      <c r="O5" s="126"/>
      <c r="P5" s="124" t="s">
        <v>54</v>
      </c>
      <c r="Q5" s="127"/>
    </row>
    <row r="6" spans="1:17" s="19" customFormat="1" ht="3.75" customHeight="1" thickBot="1">
      <c r="A6" s="128"/>
      <c r="B6" s="129"/>
      <c r="C6" s="71"/>
      <c r="D6" s="129"/>
      <c r="E6" s="130"/>
      <c r="F6" s="130"/>
      <c r="G6" s="131"/>
      <c r="H6" s="130"/>
      <c r="I6" s="132"/>
      <c r="J6" s="129"/>
      <c r="K6" s="132"/>
      <c r="L6" s="129"/>
      <c r="M6" s="132"/>
      <c r="N6" s="129"/>
      <c r="O6" s="132"/>
      <c r="P6" s="129"/>
      <c r="Q6" s="133"/>
    </row>
    <row r="7" spans="1:20" s="45" customFormat="1" ht="10.5" customHeight="1">
      <c r="A7" s="134">
        <v>1</v>
      </c>
      <c r="B7" s="135" t="str">
        <f>IF($D7="","",VLOOKUP($D7,'Girls Si Main Draw Prep'!$A$7:$P$22,15))</f>
        <v>ΑΑ</v>
      </c>
      <c r="C7" s="135">
        <f>IF($D7="","",VLOOKUP($D7,'Girls Si Main Draw Prep'!$A$7:$P$22,16))</f>
        <v>30</v>
      </c>
      <c r="D7" s="136">
        <v>1</v>
      </c>
      <c r="E7" s="137" t="str">
        <f>UPPER(IF($D7="","",VLOOKUP($D7,'Girls Si Main Draw Prep'!$A$7:$P$22,2)))</f>
        <v>ΚΑΡΓΙΩΤΗΣ</v>
      </c>
      <c r="F7" s="137" t="str">
        <f>IF($D7="","",VLOOKUP($D7,'Girls Si Main Draw Prep'!$A$7:$P$22,3))</f>
        <v>ΓΙΩΡΓΟΣ</v>
      </c>
      <c r="G7" s="137"/>
      <c r="H7" s="137" t="str">
        <f>IF($D7="","",VLOOKUP($D7,'Girls Si Main Draw Prep'!$A$7:$P$22,4))</f>
        <v>Γ.Σ. ΛΥΒΙΚΟΣ</v>
      </c>
      <c r="I7" s="139"/>
      <c r="J7" s="138"/>
      <c r="K7" s="138"/>
      <c r="L7" s="138"/>
      <c r="M7" s="138"/>
      <c r="N7" s="141"/>
      <c r="O7" s="142"/>
      <c r="P7" s="143"/>
      <c r="Q7" s="144"/>
      <c r="R7" s="145"/>
      <c r="T7" s="146" t="e">
        <f>#REF!</f>
        <v>#REF!</v>
      </c>
    </row>
    <row r="8" spans="1:20" s="45" customFormat="1" ht="9" customHeight="1">
      <c r="A8" s="147"/>
      <c r="B8" s="148"/>
      <c r="C8" s="148"/>
      <c r="D8" s="148"/>
      <c r="E8" s="149"/>
      <c r="F8" s="149"/>
      <c r="G8" s="150"/>
      <c r="H8" s="151" t="s">
        <v>8</v>
      </c>
      <c r="I8" s="152" t="s">
        <v>79</v>
      </c>
      <c r="J8" s="153" t="str">
        <f>UPPER(IF(OR(I8="a",I8="as"),E7,IF(OR(I8="b",I8="bs"),E9,)))</f>
        <v>ΚΑΡΓΙΩΤΗΣ</v>
      </c>
      <c r="K8" s="153"/>
      <c r="L8" s="138"/>
      <c r="M8" s="138"/>
      <c r="N8" s="141"/>
      <c r="O8" s="142"/>
      <c r="P8" s="143"/>
      <c r="Q8" s="144"/>
      <c r="R8" s="145"/>
      <c r="T8" s="154" t="e">
        <f>#REF!</f>
        <v>#REF!</v>
      </c>
    </row>
    <row r="9" spans="1:20" s="45" customFormat="1" ht="9" customHeight="1">
      <c r="A9" s="147">
        <v>2</v>
      </c>
      <c r="B9" s="135">
        <f>IF($D9="","",VLOOKUP($D9,'Girls Si Main Draw Prep'!$A$7:$P$22,15))</f>
      </c>
      <c r="C9" s="135">
        <f>IF($D9="","",VLOOKUP($D9,'Girls Si Main Draw Prep'!$A$7:$P$22,16))</f>
      </c>
      <c r="D9" s="136"/>
      <c r="E9" s="155">
        <f>UPPER(IF($D9="","",VLOOKUP($D9,'Girls Si Main Draw Prep'!$A$7:$P$22,2)))</f>
      </c>
      <c r="F9" s="155">
        <f>IF($D9="","",VLOOKUP($D9,'Girls Si Main Draw Prep'!$A$7:$P$22,3))</f>
      </c>
      <c r="G9" s="155" t="s">
        <v>114</v>
      </c>
      <c r="H9" s="155">
        <f>IF($D9="","",VLOOKUP($D9,'Girls Si Main Draw Prep'!$A$7:$P$22,4))</f>
      </c>
      <c r="I9" s="156"/>
      <c r="J9" s="138"/>
      <c r="K9" s="157"/>
      <c r="L9" s="138"/>
      <c r="M9" s="138"/>
      <c r="N9" s="141"/>
      <c r="O9" s="142"/>
      <c r="P9" s="143"/>
      <c r="Q9" s="144"/>
      <c r="R9" s="145"/>
      <c r="T9" s="154" t="e">
        <f>#REF!</f>
        <v>#REF!</v>
      </c>
    </row>
    <row r="10" spans="1:20" s="45" customFormat="1" ht="9" customHeight="1">
      <c r="A10" s="147"/>
      <c r="B10" s="148"/>
      <c r="C10" s="148"/>
      <c r="D10" s="158"/>
      <c r="E10" s="149"/>
      <c r="F10" s="149"/>
      <c r="G10" s="150"/>
      <c r="H10" s="138"/>
      <c r="I10" s="159"/>
      <c r="J10" s="151" t="s">
        <v>8</v>
      </c>
      <c r="K10" s="160" t="s">
        <v>74</v>
      </c>
      <c r="L10" s="153" t="str">
        <f>UPPER(IF(OR(K10="a",K10="as"),J8,IF(OR(K10="b",K10="bs"),J12,)))</f>
        <v>ΚΑΡΓΙΩΤΗΣ</v>
      </c>
      <c r="M10" s="161"/>
      <c r="N10" s="162"/>
      <c r="O10" s="162"/>
      <c r="P10" s="143"/>
      <c r="Q10" s="144"/>
      <c r="R10" s="145"/>
      <c r="T10" s="154" t="e">
        <f>#REF!</f>
        <v>#REF!</v>
      </c>
    </row>
    <row r="11" spans="1:20" s="45" customFormat="1" ht="9" customHeight="1">
      <c r="A11" s="147">
        <v>3</v>
      </c>
      <c r="B11" s="135" t="str">
        <f>IF($D11="","",VLOOKUP($D11,'Girls Si Main Draw Prep'!$A$7:$P$22,15))</f>
        <v>ΑΑ</v>
      </c>
      <c r="C11" s="135">
        <f>IF($D11="","",VLOOKUP($D11,'Girls Si Main Draw Prep'!$A$7:$P$22,16))</f>
        <v>0</v>
      </c>
      <c r="D11" s="136">
        <v>10</v>
      </c>
      <c r="E11" s="155" t="str">
        <f>UPPER(IF($D11="","",VLOOKUP($D11,'Girls Si Main Draw Prep'!$A$7:$P$22,2)))</f>
        <v>ΧΑΤΖΗΜΑΡΚΑΚΗΣ</v>
      </c>
      <c r="F11" s="155" t="str">
        <f>IF($D11="","",VLOOKUP($D11,'Girls Si Main Draw Prep'!$A$7:$P$22,3))</f>
        <v>ΧΡΗΣΤΟΣ</v>
      </c>
      <c r="G11" s="155"/>
      <c r="H11" s="155" t="str">
        <f>IF($D11="","",VLOOKUP($D11,'Girls Si Main Draw Prep'!$A$7:$P$22,4))</f>
        <v>Γ.Σ. ΛΥΒΙΚΟΣ</v>
      </c>
      <c r="I11" s="139"/>
      <c r="J11" s="138"/>
      <c r="K11" s="163"/>
      <c r="L11" s="159" t="s">
        <v>121</v>
      </c>
      <c r="M11" s="164"/>
      <c r="N11" s="162"/>
      <c r="O11" s="162"/>
      <c r="P11" s="143"/>
      <c r="Q11" s="144"/>
      <c r="R11" s="145"/>
      <c r="T11" s="154" t="e">
        <f>#REF!</f>
        <v>#REF!</v>
      </c>
    </row>
    <row r="12" spans="1:20" s="45" customFormat="1" ht="9" customHeight="1">
      <c r="A12" s="147"/>
      <c r="B12" s="148"/>
      <c r="C12" s="148"/>
      <c r="D12" s="158">
        <v>12</v>
      </c>
      <c r="E12" s="149"/>
      <c r="F12" s="149"/>
      <c r="G12" s="150"/>
      <c r="H12" s="151" t="s">
        <v>8</v>
      </c>
      <c r="I12" s="152" t="s">
        <v>75</v>
      </c>
      <c r="J12" s="153" t="str">
        <f>UPPER(IF(OR(I12="a",I12="as"),E11,IF(OR(I12="b",I12="bs"),E13,)))</f>
        <v>ΝΙΚΟΛΑΚΑΚΗΣ</v>
      </c>
      <c r="K12" s="165"/>
      <c r="L12" s="138"/>
      <c r="M12" s="164"/>
      <c r="N12" s="162"/>
      <c r="O12" s="162"/>
      <c r="P12" s="143"/>
      <c r="Q12" s="144"/>
      <c r="R12" s="145"/>
      <c r="T12" s="154" t="e">
        <f>#REF!</f>
        <v>#REF!</v>
      </c>
    </row>
    <row r="13" spans="1:20" s="45" customFormat="1" ht="9" customHeight="1">
      <c r="A13" s="147">
        <v>4</v>
      </c>
      <c r="B13" s="135" t="str">
        <f>IF($D13="","",VLOOKUP($D13,'Girls Si Main Draw Prep'!$A$7:$P$22,15))</f>
        <v>ΑΑ</v>
      </c>
      <c r="C13" s="135">
        <f>IF($D13="","",VLOOKUP($D13,'Girls Si Main Draw Prep'!$A$7:$P$22,16))</f>
        <v>0</v>
      </c>
      <c r="D13" s="136">
        <v>12</v>
      </c>
      <c r="E13" s="155" t="str">
        <f>UPPER(IF($D13="","",VLOOKUP($D13,'Girls Si Main Draw Prep'!$A$7:$P$22,2)))</f>
        <v>ΝΙΚΟΛΑΚΑΚΗΣ</v>
      </c>
      <c r="F13" s="155" t="str">
        <f>IF($D13="","",VLOOKUP($D13,'Girls Si Main Draw Prep'!$A$7:$P$22,3))</f>
        <v>ΓΙΑΝΝΗΣ</v>
      </c>
      <c r="G13" s="155"/>
      <c r="H13" s="155" t="str">
        <f>IF($D13="","",VLOOKUP($D13,'Girls Si Main Draw Prep'!$A$7:$P$22,4))</f>
        <v>ΗΡΑΚΛΕΙΟ Ο.Α.Α.</v>
      </c>
      <c r="I13" s="166"/>
      <c r="J13" s="159" t="s">
        <v>115</v>
      </c>
      <c r="K13" s="138"/>
      <c r="L13" s="138"/>
      <c r="M13" s="164"/>
      <c r="N13" s="162"/>
      <c r="O13" s="162"/>
      <c r="P13" s="143"/>
      <c r="Q13" s="144"/>
      <c r="R13" s="145"/>
      <c r="T13" s="154" t="e">
        <f>#REF!</f>
        <v>#REF!</v>
      </c>
    </row>
    <row r="14" spans="1:20" s="45" customFormat="1" ht="9" customHeight="1">
      <c r="A14" s="147"/>
      <c r="B14" s="148"/>
      <c r="C14" s="148"/>
      <c r="D14" s="158"/>
      <c r="E14" s="138"/>
      <c r="F14" s="138"/>
      <c r="G14" s="58"/>
      <c r="H14" s="167"/>
      <c r="I14" s="159"/>
      <c r="J14" s="138"/>
      <c r="K14" s="138"/>
      <c r="L14" s="151" t="s">
        <v>8</v>
      </c>
      <c r="M14" s="160" t="s">
        <v>75</v>
      </c>
      <c r="N14" s="153" t="str">
        <f>UPPER(IF(OR(M14="a",M14="as"),L10,IF(OR(M14="b",M14="bs"),L18,)))</f>
        <v>ΜΠΑΓΟΡΔΑΚΗΣ</v>
      </c>
      <c r="O14" s="161"/>
      <c r="P14" s="143"/>
      <c r="Q14" s="144"/>
      <c r="R14" s="145"/>
      <c r="T14" s="154" t="e">
        <f>#REF!</f>
        <v>#REF!</v>
      </c>
    </row>
    <row r="15" spans="1:20" s="45" customFormat="1" ht="9" customHeight="1">
      <c r="A15" s="134">
        <v>5</v>
      </c>
      <c r="B15" s="135" t="str">
        <f>IF($D15="","",VLOOKUP($D15,'Girls Si Main Draw Prep'!$A$7:$P$22,15))</f>
        <v>ΑΑ</v>
      </c>
      <c r="C15" s="135">
        <f>IF($D15="","",VLOOKUP($D15,'Girls Si Main Draw Prep'!$A$7:$P$22,16))</f>
        <v>7</v>
      </c>
      <c r="D15" s="136">
        <v>4</v>
      </c>
      <c r="E15" s="137" t="str">
        <f>UPPER(IF($D15="","",VLOOKUP($D15,'Girls Si Main Draw Prep'!$A$7:$P$22,2)))</f>
        <v>ΜΠΑΓΟΡΔΑΚΗΣ</v>
      </c>
      <c r="F15" s="137" t="str">
        <f>IF($D15="","",VLOOKUP($D15,'Girls Si Main Draw Prep'!$A$7:$P$22,3))</f>
        <v>ΜΑΡΙΟΣ</v>
      </c>
      <c r="G15" s="137"/>
      <c r="H15" s="137" t="str">
        <f>IF($D15="","",VLOOKUP($D15,'Girls Si Main Draw Prep'!$A$7:$P$22,4))</f>
        <v>Ο.Α. ΣΗΤΕΙΑΣ</v>
      </c>
      <c r="I15" s="168"/>
      <c r="J15" s="138"/>
      <c r="K15" s="138"/>
      <c r="L15" s="138"/>
      <c r="M15" s="164"/>
      <c r="N15" s="159" t="s">
        <v>122</v>
      </c>
      <c r="O15" s="164"/>
      <c r="P15" s="143"/>
      <c r="Q15" s="144"/>
      <c r="R15" s="145"/>
      <c r="T15" s="154" t="e">
        <f>#REF!</f>
        <v>#REF!</v>
      </c>
    </row>
    <row r="16" spans="1:20" s="45" customFormat="1" ht="9" customHeight="1" thickBot="1">
      <c r="A16" s="147"/>
      <c r="B16" s="148"/>
      <c r="C16" s="148"/>
      <c r="D16" s="158"/>
      <c r="E16" s="149"/>
      <c r="F16" s="149"/>
      <c r="G16" s="150"/>
      <c r="H16" s="151" t="s">
        <v>8</v>
      </c>
      <c r="I16" s="152" t="s">
        <v>79</v>
      </c>
      <c r="J16" s="153" t="str">
        <f>UPPER(IF(OR(I16="a",I16="as"),E15,IF(OR(I16="b",I16="bs"),E17,)))</f>
        <v>ΜΠΑΓΟΡΔΑΚΗΣ</v>
      </c>
      <c r="K16" s="153"/>
      <c r="L16" s="138"/>
      <c r="M16" s="164"/>
      <c r="N16" s="162"/>
      <c r="O16" s="164"/>
      <c r="P16" s="143"/>
      <c r="Q16" s="144"/>
      <c r="R16" s="145"/>
      <c r="T16" s="169" t="e">
        <f>#REF!</f>
        <v>#REF!</v>
      </c>
    </row>
    <row r="17" spans="1:18" s="45" customFormat="1" ht="9" customHeight="1">
      <c r="A17" s="147">
        <v>6</v>
      </c>
      <c r="B17" s="135">
        <f>IF($D17="","",VLOOKUP($D17,'Girls Si Main Draw Prep'!$A$7:$P$22,15))</f>
      </c>
      <c r="C17" s="135">
        <f>IF($D17="","",VLOOKUP($D17,'Girls Si Main Draw Prep'!$A$7:$P$22,16))</f>
      </c>
      <c r="D17" s="136"/>
      <c r="E17" s="155">
        <f>UPPER(IF($D17="","",VLOOKUP($D17,'Girls Si Main Draw Prep'!$A$7:$P$22,2)))</f>
      </c>
      <c r="F17" s="155">
        <f>IF($D17="","",VLOOKUP($D17,'Girls Si Main Draw Prep'!$A$7:$P$22,3))</f>
      </c>
      <c r="G17" s="155" t="s">
        <v>114</v>
      </c>
      <c r="H17" s="155">
        <f>IF($D17="","",VLOOKUP($D17,'Girls Si Main Draw Prep'!$A$7:$P$22,4))</f>
      </c>
      <c r="I17" s="156"/>
      <c r="J17" s="159"/>
      <c r="K17" s="157"/>
      <c r="L17" s="138"/>
      <c r="M17" s="164"/>
      <c r="N17" s="162"/>
      <c r="O17" s="164"/>
      <c r="P17" s="143"/>
      <c r="Q17" s="144"/>
      <c r="R17" s="145"/>
    </row>
    <row r="18" spans="1:18" s="45" customFormat="1" ht="9" customHeight="1">
      <c r="A18" s="147"/>
      <c r="B18" s="148"/>
      <c r="C18" s="148"/>
      <c r="D18" s="158"/>
      <c r="E18" s="149"/>
      <c r="F18" s="149"/>
      <c r="G18" s="150"/>
      <c r="H18" s="138"/>
      <c r="I18" s="159"/>
      <c r="J18" s="151" t="s">
        <v>8</v>
      </c>
      <c r="K18" s="160" t="s">
        <v>74</v>
      </c>
      <c r="L18" s="153" t="str">
        <f>UPPER(IF(OR(K18="a",K18="as"),J16,IF(OR(K18="b",K18="bs"),J20,)))</f>
        <v>ΜΠΑΓΟΡΔΑΚΗΣ</v>
      </c>
      <c r="M18" s="170"/>
      <c r="N18" s="162"/>
      <c r="O18" s="164"/>
      <c r="P18" s="143"/>
      <c r="Q18" s="144"/>
      <c r="R18" s="145"/>
    </row>
    <row r="19" spans="1:18" s="45" customFormat="1" ht="9" customHeight="1">
      <c r="A19" s="147">
        <v>7</v>
      </c>
      <c r="B19" s="135" t="str">
        <f>IF($D19="","",VLOOKUP($D19,'Girls Si Main Draw Prep'!$A$7:$P$22,15))</f>
        <v>ΑΑ</v>
      </c>
      <c r="C19" s="135">
        <f>IF($D19="","",VLOOKUP($D19,'Girls Si Main Draw Prep'!$A$7:$P$22,16))</f>
        <v>6</v>
      </c>
      <c r="D19" s="136">
        <v>5</v>
      </c>
      <c r="E19" s="155" t="str">
        <f>UPPER(IF($D19="","",VLOOKUP($D19,'Girls Si Main Draw Prep'!$A$7:$P$22,2)))</f>
        <v>ΜΑΡΚΟΓΙΑΝΝΑΚΗΣ</v>
      </c>
      <c r="F19" s="155" t="str">
        <f>IF($D19="","",VLOOKUP($D19,'Girls Si Main Draw Prep'!$A$7:$P$22,3))</f>
        <v>ΚΩΣΤΑΣ</v>
      </c>
      <c r="G19" s="155"/>
      <c r="H19" s="155" t="str">
        <f>IF($D19="","",VLOOKUP($D19,'Girls Si Main Draw Prep'!$A$7:$P$22,4))</f>
        <v>Ο.Α. ΡΕΘΥΜΝΟΥ</v>
      </c>
      <c r="I19" s="139"/>
      <c r="J19" s="138"/>
      <c r="K19" s="163"/>
      <c r="L19" s="159" t="s">
        <v>120</v>
      </c>
      <c r="M19" s="162"/>
      <c r="N19" s="162"/>
      <c r="O19" s="164"/>
      <c r="P19" s="143"/>
      <c r="Q19" s="144"/>
      <c r="R19" s="145"/>
    </row>
    <row r="20" spans="1:18" s="45" customFormat="1" ht="9" customHeight="1">
      <c r="A20" s="147"/>
      <c r="B20" s="148"/>
      <c r="C20" s="148"/>
      <c r="D20" s="148"/>
      <c r="E20" s="149"/>
      <c r="F20" s="149"/>
      <c r="G20" s="150"/>
      <c r="H20" s="151" t="s">
        <v>8</v>
      </c>
      <c r="I20" s="152" t="s">
        <v>74</v>
      </c>
      <c r="J20" s="153" t="str">
        <f>UPPER(IF(OR(I20="a",I20="as"),E19,IF(OR(I20="b",I20="bs"),E21,)))</f>
        <v>ΜΑΡΚΟΓΙΑΝΝΑΚΗΣ</v>
      </c>
      <c r="K20" s="165"/>
      <c r="L20" s="138"/>
      <c r="M20" s="162"/>
      <c r="N20" s="162"/>
      <c r="O20" s="164"/>
      <c r="P20" s="143"/>
      <c r="Q20" s="144"/>
      <c r="R20" s="145"/>
    </row>
    <row r="21" spans="1:18" s="45" customFormat="1" ht="9" customHeight="1">
      <c r="A21" s="147">
        <v>8</v>
      </c>
      <c r="B21" s="135" t="str">
        <f>IF($D21="","",VLOOKUP($D21,'Girls Si Main Draw Prep'!$A$7:$P$22,15))</f>
        <v>ΑΑ</v>
      </c>
      <c r="C21" s="135">
        <f>IF($D21="","",VLOOKUP($D21,'Girls Si Main Draw Prep'!$A$7:$P$22,16))</f>
        <v>4</v>
      </c>
      <c r="D21" s="136">
        <v>7</v>
      </c>
      <c r="E21" s="155" t="str">
        <f>UPPER(IF($D21="","",VLOOKUP($D21,'Girls Si Main Draw Prep'!$A$7:$P$22,2)))</f>
        <v>ΛΑΜΠΡΑΚΗΣ</v>
      </c>
      <c r="F21" s="155" t="str">
        <f>IF($D21="","",VLOOKUP($D21,'Girls Si Main Draw Prep'!$A$7:$P$22,3))</f>
        <v>ΠΑΝΑΓΙΩΤΗΣ</v>
      </c>
      <c r="G21" s="155"/>
      <c r="H21" s="155" t="str">
        <f>IF($D21="","",VLOOKUP($D21,'Girls Si Main Draw Prep'!$A$7:$P$22,4))</f>
        <v>Γ.Σ. ΛΥΒΙΚΟΣ</v>
      </c>
      <c r="I21" s="166"/>
      <c r="J21" s="159" t="s">
        <v>116</v>
      </c>
      <c r="K21" s="138"/>
      <c r="L21" s="138"/>
      <c r="M21" s="162"/>
      <c r="N21" s="162"/>
      <c r="O21" s="164"/>
      <c r="P21" s="143"/>
      <c r="Q21" s="144"/>
      <c r="R21" s="145"/>
    </row>
    <row r="22" spans="1:18" s="45" customFormat="1" ht="9" customHeight="1">
      <c r="A22" s="147"/>
      <c r="B22" s="148"/>
      <c r="C22" s="148"/>
      <c r="D22" s="148"/>
      <c r="E22" s="167"/>
      <c r="F22" s="167"/>
      <c r="G22" s="171"/>
      <c r="H22" s="167"/>
      <c r="I22" s="159"/>
      <c r="J22" s="138"/>
      <c r="K22" s="138"/>
      <c r="L22" s="138"/>
      <c r="M22" s="162"/>
      <c r="N22" s="151" t="s">
        <v>8</v>
      </c>
      <c r="O22" s="160" t="s">
        <v>75</v>
      </c>
      <c r="P22" s="153" t="str">
        <f>UPPER(IF(OR(O22="a",O22="as"),N14,IF(OR(O22="b",O22="bs"),N30,)))</f>
        <v>ΜΙΧΑΗΛΟΣ</v>
      </c>
      <c r="Q22" s="161"/>
      <c r="R22" s="145"/>
    </row>
    <row r="23" spans="1:18" s="45" customFormat="1" ht="9" customHeight="1">
      <c r="A23" s="147">
        <v>9</v>
      </c>
      <c r="B23" s="135" t="str">
        <f>IF($D23="","",VLOOKUP($D23,'Girls Si Main Draw Prep'!$A$7:$P$22,15))</f>
        <v>ΑΑ</v>
      </c>
      <c r="C23" s="135">
        <f>IF($D23="","",VLOOKUP($D23,'Girls Si Main Draw Prep'!$A$7:$P$22,16))</f>
        <v>1</v>
      </c>
      <c r="D23" s="136">
        <v>8</v>
      </c>
      <c r="E23" s="155" t="str">
        <f>UPPER(IF($D23="","",VLOOKUP($D23,'Girls Si Main Draw Prep'!$A$7:$P$22,2)))</f>
        <v>ΚΑΤΣΑΓΚΟΛΗΣ</v>
      </c>
      <c r="F23" s="155" t="str">
        <f>IF($D23="","",VLOOKUP($D23,'Girls Si Main Draw Prep'!$A$7:$P$22,3))</f>
        <v>ΑΣΤΕΡΙΟΣ</v>
      </c>
      <c r="G23" s="155"/>
      <c r="H23" s="155" t="str">
        <f>IF($D23="","",VLOOKUP($D23,'Girls Si Main Draw Prep'!$A$7:$P$22,4))</f>
        <v>Γ.Σ. ΛΥΒΙΚΟΣ</v>
      </c>
      <c r="I23" s="139"/>
      <c r="J23" s="138"/>
      <c r="K23" s="138"/>
      <c r="L23" s="138"/>
      <c r="M23" s="162"/>
      <c r="N23" s="138"/>
      <c r="O23" s="164"/>
      <c r="P23" s="159" t="s">
        <v>123</v>
      </c>
      <c r="Q23" s="162"/>
      <c r="R23" s="145"/>
    </row>
    <row r="24" spans="1:18" s="45" customFormat="1" ht="9" customHeight="1">
      <c r="A24" s="147"/>
      <c r="B24" s="148"/>
      <c r="C24" s="148"/>
      <c r="D24" s="148"/>
      <c r="E24" s="149"/>
      <c r="F24" s="149"/>
      <c r="G24" s="150"/>
      <c r="H24" s="151" t="s">
        <v>8</v>
      </c>
      <c r="I24" s="152" t="s">
        <v>74</v>
      </c>
      <c r="J24" s="153" t="str">
        <f>UPPER(IF(OR(I24="a",I24="as"),E23,IF(OR(I24="b",I24="bs"),E25,)))</f>
        <v>ΚΑΤΣΑΓΚΟΛΗΣ</v>
      </c>
      <c r="K24" s="153"/>
      <c r="L24" s="138"/>
      <c r="M24" s="162"/>
      <c r="N24" s="162"/>
      <c r="O24" s="164"/>
      <c r="P24" s="143"/>
      <c r="Q24" s="144"/>
      <c r="R24" s="145"/>
    </row>
    <row r="25" spans="1:18" s="45" customFormat="1" ht="9" customHeight="1">
      <c r="A25" s="147">
        <v>10</v>
      </c>
      <c r="B25" s="135" t="str">
        <f>IF($D25="","",VLOOKUP($D25,'Girls Si Main Draw Prep'!$A$7:$P$22,15))</f>
        <v>ΑΑ</v>
      </c>
      <c r="C25" s="135">
        <f>IF($D25="","",VLOOKUP($D25,'Girls Si Main Draw Prep'!$A$7:$P$22,16))</f>
        <v>1</v>
      </c>
      <c r="D25" s="136">
        <v>9</v>
      </c>
      <c r="E25" s="155" t="str">
        <f>UPPER(IF($D25="","",VLOOKUP($D25,'Girls Si Main Draw Prep'!$A$7:$P$22,2)))</f>
        <v>ΣΧΟΙΝΟΠΛΟΚΑΚΗΣ</v>
      </c>
      <c r="F25" s="155" t="str">
        <f>IF($D25="","",VLOOKUP($D25,'Girls Si Main Draw Prep'!$A$7:$P$22,3))</f>
        <v>ΚΩΣΤΑΣ</v>
      </c>
      <c r="G25" s="155"/>
      <c r="H25" s="155" t="str">
        <f>IF($D25="","",VLOOKUP($D25,'Girls Si Main Draw Prep'!$A$7:$P$22,4))</f>
        <v>Ο.Α. ΧΑΝΙΩΝ</v>
      </c>
      <c r="I25" s="156"/>
      <c r="J25" s="159" t="s">
        <v>117</v>
      </c>
      <c r="K25" s="157"/>
      <c r="L25" s="138"/>
      <c r="M25" s="162"/>
      <c r="N25" s="162"/>
      <c r="O25" s="164"/>
      <c r="P25" s="143"/>
      <c r="Q25" s="144"/>
      <c r="R25" s="145"/>
    </row>
    <row r="26" spans="1:18" s="45" customFormat="1" ht="9" customHeight="1">
      <c r="A26" s="147"/>
      <c r="B26" s="148"/>
      <c r="C26" s="148"/>
      <c r="D26" s="158"/>
      <c r="E26" s="149"/>
      <c r="F26" s="149"/>
      <c r="G26" s="150"/>
      <c r="H26" s="138"/>
      <c r="I26" s="159"/>
      <c r="J26" s="151" t="s">
        <v>8</v>
      </c>
      <c r="K26" s="160" t="s">
        <v>75</v>
      </c>
      <c r="L26" s="153" t="str">
        <f>UPPER(IF(OR(K26="a",K26="as"),J24,IF(OR(K26="b",K26="bs"),J28,)))</f>
        <v>ΜΙΜΙΝΗΣ</v>
      </c>
      <c r="M26" s="161"/>
      <c r="N26" s="162"/>
      <c r="O26" s="164"/>
      <c r="P26" s="143"/>
      <c r="Q26" s="144"/>
      <c r="R26" s="145"/>
    </row>
    <row r="27" spans="1:18" s="45" customFormat="1" ht="9" customHeight="1">
      <c r="A27" s="147">
        <v>11</v>
      </c>
      <c r="B27" s="135">
        <f>IF($D27="","",VLOOKUP($D27,'Girls Si Main Draw Prep'!$A$7:$P$22,15))</f>
      </c>
      <c r="C27" s="135">
        <f>IF($D27="","",VLOOKUP($D27,'Girls Si Main Draw Prep'!$A$7:$P$22,16))</f>
      </c>
      <c r="D27" s="136"/>
      <c r="E27" s="155">
        <f>UPPER(IF($D27="","",VLOOKUP($D27,'Girls Si Main Draw Prep'!$A$7:$P$22,2)))</f>
      </c>
      <c r="F27" s="155">
        <f>IF($D27="","",VLOOKUP($D27,'Girls Si Main Draw Prep'!$A$7:$P$22,3))</f>
      </c>
      <c r="G27" s="155" t="s">
        <v>114</v>
      </c>
      <c r="H27" s="155">
        <f>IF($D27="","",VLOOKUP($D27,'Girls Si Main Draw Prep'!$A$7:$P$22,4))</f>
      </c>
      <c r="I27" s="139"/>
      <c r="J27" s="138"/>
      <c r="K27" s="163"/>
      <c r="L27" s="159" t="s">
        <v>119</v>
      </c>
      <c r="M27" s="164"/>
      <c r="N27" s="162"/>
      <c r="O27" s="164"/>
      <c r="P27" s="143"/>
      <c r="Q27" s="144"/>
      <c r="R27" s="145"/>
    </row>
    <row r="28" spans="1:18" s="45" customFormat="1" ht="9" customHeight="1">
      <c r="A28" s="172"/>
      <c r="B28" s="148"/>
      <c r="C28" s="148"/>
      <c r="D28" s="158"/>
      <c r="E28" s="149"/>
      <c r="F28" s="149"/>
      <c r="G28" s="150"/>
      <c r="H28" s="151" t="s">
        <v>8</v>
      </c>
      <c r="I28" s="152" t="s">
        <v>78</v>
      </c>
      <c r="J28" s="153" t="str">
        <f>UPPER(IF(OR(I28="a",I28="as"),E27,IF(OR(I28="b",I28="bs"),E29,)))</f>
        <v>ΜΙΜΙΝΗΣ</v>
      </c>
      <c r="K28" s="165"/>
      <c r="L28" s="138"/>
      <c r="M28" s="164"/>
      <c r="N28" s="162"/>
      <c r="O28" s="164"/>
      <c r="P28" s="143"/>
      <c r="Q28" s="144"/>
      <c r="R28" s="145"/>
    </row>
    <row r="29" spans="1:18" s="45" customFormat="1" ht="9" customHeight="1">
      <c r="A29" s="134">
        <v>12</v>
      </c>
      <c r="B29" s="135" t="str">
        <f>IF($D29="","",VLOOKUP($D29,'Girls Si Main Draw Prep'!$A$7:$P$22,15))</f>
        <v>ΑΑ</v>
      </c>
      <c r="C29" s="135">
        <f>IF($D29="","",VLOOKUP($D29,'Girls Si Main Draw Prep'!$A$7:$P$22,16))</f>
        <v>9</v>
      </c>
      <c r="D29" s="136">
        <v>3</v>
      </c>
      <c r="E29" s="137" t="str">
        <f>UPPER(IF($D29="","",VLOOKUP($D29,'Girls Si Main Draw Prep'!$A$7:$P$22,2)))</f>
        <v>ΜΙΜΙΝΗΣ</v>
      </c>
      <c r="F29" s="137" t="str">
        <f>IF($D29="","",VLOOKUP($D29,'Girls Si Main Draw Prep'!$A$7:$P$22,3))</f>
        <v>ΓΙΑΝΝΗΣ</v>
      </c>
      <c r="G29" s="137"/>
      <c r="H29" s="137" t="str">
        <f>IF($D29="","",VLOOKUP($D29,'Girls Si Main Draw Prep'!$A$7:$P$22,4))</f>
        <v>Ο.Α. ΡΕΘΥΜΝΟΥ</v>
      </c>
      <c r="I29" s="166"/>
      <c r="J29" s="159"/>
      <c r="K29" s="138"/>
      <c r="L29" s="138"/>
      <c r="M29" s="164"/>
      <c r="N29" s="162"/>
      <c r="O29" s="164"/>
      <c r="P29" s="143"/>
      <c r="Q29" s="144"/>
      <c r="R29" s="145"/>
    </row>
    <row r="30" spans="1:18" s="45" customFormat="1" ht="9" customHeight="1">
      <c r="A30" s="147"/>
      <c r="B30" s="148"/>
      <c r="C30" s="148"/>
      <c r="D30" s="158"/>
      <c r="E30" s="138"/>
      <c r="F30" s="138"/>
      <c r="G30" s="58"/>
      <c r="H30" s="167"/>
      <c r="I30" s="159"/>
      <c r="J30" s="138"/>
      <c r="K30" s="138"/>
      <c r="L30" s="151" t="s">
        <v>8</v>
      </c>
      <c r="M30" s="160" t="s">
        <v>75</v>
      </c>
      <c r="N30" s="153" t="str">
        <f>UPPER(IF(OR(M30="a",M30="as"),L26,IF(OR(M30="b",M30="bs"),L34,)))</f>
        <v>ΜΙΧΑΗΛΟΣ</v>
      </c>
      <c r="O30" s="170"/>
      <c r="P30" s="143"/>
      <c r="Q30" s="144"/>
      <c r="R30" s="145"/>
    </row>
    <row r="31" spans="1:18" s="45" customFormat="1" ht="9" customHeight="1">
      <c r="A31" s="147">
        <v>13</v>
      </c>
      <c r="B31" s="135" t="str">
        <f>IF($D31="","",VLOOKUP($D31,'Girls Si Main Draw Prep'!$A$7:$P$22,15))</f>
        <v>ΑΑ</v>
      </c>
      <c r="C31" s="135">
        <f>IF($D31="","",VLOOKUP($D31,'Girls Si Main Draw Prep'!$A$7:$P$22,16))</f>
        <v>0</v>
      </c>
      <c r="D31" s="136">
        <v>11</v>
      </c>
      <c r="E31" s="155" t="str">
        <f>UPPER(IF($D31="","",VLOOKUP($D31,'Girls Si Main Draw Prep'!$A$7:$P$22,2)))</f>
        <v>ΜΗΛΑΣ</v>
      </c>
      <c r="F31" s="155" t="str">
        <f>IF($D31="","",VLOOKUP($D31,'Girls Si Main Draw Prep'!$A$7:$P$22,3))</f>
        <v>ΜΑΝΟΣ</v>
      </c>
      <c r="G31" s="155"/>
      <c r="H31" s="155" t="str">
        <f>IF($D31="","",VLOOKUP($D31,'Girls Si Main Draw Prep'!$A$7:$P$22,4))</f>
        <v>ΑΟ ΛΑΤΩ ΑΓ. ΝΙΚΟΛ</v>
      </c>
      <c r="I31" s="168"/>
      <c r="J31" s="138"/>
      <c r="K31" s="138"/>
      <c r="L31" s="138"/>
      <c r="M31" s="164"/>
      <c r="N31" s="159" t="s">
        <v>118</v>
      </c>
      <c r="O31" s="162"/>
      <c r="P31" s="143"/>
      <c r="Q31" s="144"/>
      <c r="R31" s="145"/>
    </row>
    <row r="32" spans="1:18" s="45" customFormat="1" ht="9" customHeight="1">
      <c r="A32" s="147"/>
      <c r="B32" s="148"/>
      <c r="C32" s="148"/>
      <c r="D32" s="158"/>
      <c r="E32" s="149"/>
      <c r="F32" s="149"/>
      <c r="G32" s="150"/>
      <c r="H32" s="151" t="s">
        <v>8</v>
      </c>
      <c r="I32" s="152" t="s">
        <v>75</v>
      </c>
      <c r="J32" s="153" t="str">
        <f>UPPER(IF(OR(I32="a",I32="as"),E31,IF(OR(I32="b",I32="bs"),E33,)))</f>
        <v>ΠΑΣΠΑΛΑΡΑΚΗΣ</v>
      </c>
      <c r="K32" s="153"/>
      <c r="L32" s="138"/>
      <c r="M32" s="164"/>
      <c r="N32" s="162"/>
      <c r="O32" s="162"/>
      <c r="P32" s="143"/>
      <c r="Q32" s="144"/>
      <c r="R32" s="145"/>
    </row>
    <row r="33" spans="1:18" s="45" customFormat="1" ht="9" customHeight="1">
      <c r="A33" s="147">
        <v>14</v>
      </c>
      <c r="B33" s="135" t="str">
        <f>IF($D33="","",VLOOKUP($D33,'Girls Si Main Draw Prep'!$A$7:$P$22,15))</f>
        <v>ΑΑ</v>
      </c>
      <c r="C33" s="135">
        <f>IF($D33="","",VLOOKUP($D33,'Girls Si Main Draw Prep'!$A$7:$P$22,16))</f>
        <v>5</v>
      </c>
      <c r="D33" s="136">
        <v>6</v>
      </c>
      <c r="E33" s="155" t="str">
        <f>UPPER(IF($D33="","",VLOOKUP($D33,'Girls Si Main Draw Prep'!$A$7:$P$22,2)))</f>
        <v>ΠΑΣΠΑΛΑΡΑΚΗΣ</v>
      </c>
      <c r="F33" s="155" t="str">
        <f>IF($D33="","",VLOOKUP($D33,'Girls Si Main Draw Prep'!$A$7:$P$22,3))</f>
        <v>ΝΙΚΟΣ</v>
      </c>
      <c r="G33" s="155"/>
      <c r="H33" s="155" t="str">
        <f>IF($D33="","",VLOOKUP($D33,'Girls Si Main Draw Prep'!$A$7:$P$22,4))</f>
        <v>Ο.Α. ΣΗΤΕΙΑΣ</v>
      </c>
      <c r="I33" s="156"/>
      <c r="J33" s="159" t="s">
        <v>115</v>
      </c>
      <c r="K33" s="157"/>
      <c r="L33" s="138"/>
      <c r="M33" s="164"/>
      <c r="N33" s="162"/>
      <c r="O33" s="162"/>
      <c r="P33" s="143"/>
      <c r="Q33" s="144"/>
      <c r="R33" s="145"/>
    </row>
    <row r="34" spans="1:18" s="45" customFormat="1" ht="9" customHeight="1">
      <c r="A34" s="147"/>
      <c r="B34" s="148"/>
      <c r="C34" s="148"/>
      <c r="D34" s="158"/>
      <c r="E34" s="149"/>
      <c r="F34" s="149"/>
      <c r="G34" s="150"/>
      <c r="H34" s="138"/>
      <c r="I34" s="159"/>
      <c r="J34" s="151" t="s">
        <v>8</v>
      </c>
      <c r="K34" s="160" t="s">
        <v>75</v>
      </c>
      <c r="L34" s="153" t="str">
        <f>UPPER(IF(OR(K34="a",K34="as"),J32,IF(OR(K34="b",K34="bs"),J36,)))</f>
        <v>ΜΙΧΑΗΛΟΣ</v>
      </c>
      <c r="M34" s="170"/>
      <c r="N34" s="162"/>
      <c r="O34" s="162"/>
      <c r="P34" s="143"/>
      <c r="Q34" s="144"/>
      <c r="R34" s="145"/>
    </row>
    <row r="35" spans="1:18" s="45" customFormat="1" ht="9" customHeight="1">
      <c r="A35" s="147">
        <v>15</v>
      </c>
      <c r="B35" s="135">
        <f>IF($D35="","",VLOOKUP($D35,'Girls Si Main Draw Prep'!$A$7:$P$22,15))</f>
      </c>
      <c r="C35" s="135">
        <f>IF($D35="","",VLOOKUP($D35,'Girls Si Main Draw Prep'!$A$7:$P$22,16))</f>
      </c>
      <c r="D35" s="136"/>
      <c r="E35" s="155">
        <f>UPPER(IF($D35="","",VLOOKUP($D35,'Girls Si Main Draw Prep'!$A$7:$P$22,2)))</f>
      </c>
      <c r="F35" s="155">
        <f>IF($D35="","",VLOOKUP($D35,'Girls Si Main Draw Prep'!$A$7:$P$22,3))</f>
      </c>
      <c r="G35" s="155" t="s">
        <v>114</v>
      </c>
      <c r="H35" s="155">
        <f>IF($D35="","",VLOOKUP($D35,'Girls Si Main Draw Prep'!$A$7:$P$22,4))</f>
      </c>
      <c r="I35" s="139"/>
      <c r="J35" s="138"/>
      <c r="K35" s="163"/>
      <c r="L35" s="159" t="s">
        <v>118</v>
      </c>
      <c r="M35" s="162"/>
      <c r="N35" s="162"/>
      <c r="O35" s="162"/>
      <c r="P35" s="143"/>
      <c r="Q35" s="144"/>
      <c r="R35" s="145"/>
    </row>
    <row r="36" spans="1:18" s="45" customFormat="1" ht="9" customHeight="1">
      <c r="A36" s="147"/>
      <c r="B36" s="148"/>
      <c r="C36" s="148"/>
      <c r="D36" s="148"/>
      <c r="E36" s="149"/>
      <c r="F36" s="149"/>
      <c r="G36" s="150"/>
      <c r="H36" s="151" t="s">
        <v>8</v>
      </c>
      <c r="I36" s="152" t="s">
        <v>78</v>
      </c>
      <c r="J36" s="153" t="str">
        <f>UPPER(IF(OR(I36="a",I36="as"),E35,IF(OR(I36="b",I36="bs"),E37,)))</f>
        <v>ΜΙΧΑΗΛΟΣ</v>
      </c>
      <c r="K36" s="165"/>
      <c r="L36" s="138"/>
      <c r="M36" s="162"/>
      <c r="N36" s="162"/>
      <c r="O36" s="162"/>
      <c r="P36" s="143"/>
      <c r="Q36" s="144"/>
      <c r="R36" s="145"/>
    </row>
    <row r="37" spans="1:18" s="45" customFormat="1" ht="9" customHeight="1">
      <c r="A37" s="134">
        <v>16</v>
      </c>
      <c r="B37" s="135" t="str">
        <f>IF($D37="","",VLOOKUP($D37,'Girls Si Main Draw Prep'!$A$7:$P$22,15))</f>
        <v>ΑΑ</v>
      </c>
      <c r="C37" s="135">
        <f>IF($D37="","",VLOOKUP($D37,'Girls Si Main Draw Prep'!$A$7:$P$22,16))</f>
        <v>30</v>
      </c>
      <c r="D37" s="136">
        <v>2</v>
      </c>
      <c r="E37" s="137" t="str">
        <f>UPPER(IF($D37="","",VLOOKUP($D37,'Girls Si Main Draw Prep'!$A$7:$P$22,2)))</f>
        <v>ΜΙΧΑΗΛΟΣ</v>
      </c>
      <c r="F37" s="137" t="str">
        <f>IF($D37="","",VLOOKUP($D37,'Girls Si Main Draw Prep'!$A$7:$P$22,3))</f>
        <v>ΣΤΕΦΑΝΟΣ</v>
      </c>
      <c r="G37" s="155"/>
      <c r="H37" s="137" t="str">
        <f>IF($D37="","",VLOOKUP($D37,'Girls Si Main Draw Prep'!$A$7:$P$22,4))</f>
        <v>ΗΡΑΚΛΕΙΟ Ο.Α.Α</v>
      </c>
      <c r="I37" s="166"/>
      <c r="J37" s="159"/>
      <c r="K37" s="138"/>
      <c r="L37" s="138"/>
      <c r="M37" s="162"/>
      <c r="N37" s="162"/>
      <c r="O37" s="162"/>
      <c r="P37" s="143"/>
      <c r="Q37" s="144"/>
      <c r="R37" s="145"/>
    </row>
    <row r="38" spans="1:18" s="45" customFormat="1" ht="9" customHeight="1">
      <c r="A38" s="173"/>
      <c r="B38" s="148"/>
      <c r="C38" s="148"/>
      <c r="D38" s="148"/>
      <c r="E38" s="167"/>
      <c r="F38" s="167"/>
      <c r="G38" s="171"/>
      <c r="H38" s="138"/>
      <c r="I38" s="159"/>
      <c r="J38" s="138"/>
      <c r="K38" s="138"/>
      <c r="L38" s="138"/>
      <c r="M38" s="162"/>
      <c r="N38" s="162"/>
      <c r="O38" s="162"/>
      <c r="P38" s="143"/>
      <c r="Q38" s="144"/>
      <c r="R38" s="145"/>
    </row>
    <row r="39" spans="1:18" s="45" customFormat="1" ht="9" customHeight="1">
      <c r="A39" s="174"/>
      <c r="B39" s="140"/>
      <c r="C39" s="140"/>
      <c r="D39" s="148"/>
      <c r="E39" s="140"/>
      <c r="F39" s="140"/>
      <c r="G39" s="140"/>
      <c r="H39" s="140"/>
      <c r="I39" s="148"/>
      <c r="J39" s="140"/>
      <c r="K39" s="140"/>
      <c r="L39" s="140"/>
      <c r="M39" s="175"/>
      <c r="N39" s="175"/>
      <c r="O39" s="175"/>
      <c r="P39" s="143"/>
      <c r="Q39" s="144"/>
      <c r="R39" s="145"/>
    </row>
    <row r="40" spans="1:18" s="45" customFormat="1" ht="9" customHeight="1">
      <c r="A40" s="173"/>
      <c r="B40" s="148"/>
      <c r="C40" s="148"/>
      <c r="D40" s="148"/>
      <c r="E40" s="140"/>
      <c r="F40" s="140"/>
      <c r="H40" s="176"/>
      <c r="I40" s="148"/>
      <c r="J40" s="140"/>
      <c r="K40" s="140"/>
      <c r="L40" s="140"/>
      <c r="M40" s="175"/>
      <c r="N40" s="175"/>
      <c r="O40" s="175"/>
      <c r="P40" s="143"/>
      <c r="Q40" s="144"/>
      <c r="R40" s="145"/>
    </row>
    <row r="41" spans="1:18" s="45" customFormat="1" ht="9" customHeight="1">
      <c r="A41" s="173"/>
      <c r="B41" s="140"/>
      <c r="C41" s="140"/>
      <c r="D41" s="148"/>
      <c r="E41" s="140"/>
      <c r="F41" s="140"/>
      <c r="G41" s="140"/>
      <c r="H41" s="140"/>
      <c r="I41" s="148"/>
      <c r="J41" s="140"/>
      <c r="K41" s="177"/>
      <c r="L41" s="140"/>
      <c r="M41" s="175"/>
      <c r="N41" s="175"/>
      <c r="O41" s="175"/>
      <c r="P41" s="143"/>
      <c r="Q41" s="144"/>
      <c r="R41" s="145"/>
    </row>
    <row r="42" spans="1:18" s="45" customFormat="1" ht="9" customHeight="1">
      <c r="A42" s="173"/>
      <c r="B42" s="148"/>
      <c r="C42" s="148"/>
      <c r="D42" s="148"/>
      <c r="E42" s="140"/>
      <c r="F42" s="140"/>
      <c r="H42" s="140"/>
      <c r="I42" s="148"/>
      <c r="J42" s="176"/>
      <c r="K42" s="148"/>
      <c r="L42" s="140"/>
      <c r="M42" s="175"/>
      <c r="N42" s="175"/>
      <c r="O42" s="175"/>
      <c r="P42" s="143"/>
      <c r="Q42" s="144"/>
      <c r="R42" s="145"/>
    </row>
    <row r="43" spans="1:18" s="45" customFormat="1" ht="9" customHeight="1">
      <c r="A43" s="173"/>
      <c r="B43" s="140"/>
      <c r="C43" s="140"/>
      <c r="D43" s="148"/>
      <c r="E43" s="140"/>
      <c r="F43" s="140"/>
      <c r="G43" s="140"/>
      <c r="H43" s="140"/>
      <c r="I43" s="148"/>
      <c r="J43" s="140"/>
      <c r="K43" s="140"/>
      <c r="L43" s="140"/>
      <c r="M43" s="175"/>
      <c r="N43" s="175"/>
      <c r="O43" s="175"/>
      <c r="P43" s="143"/>
      <c r="Q43" s="144"/>
      <c r="R43" s="178"/>
    </row>
    <row r="44" spans="1:18" s="45" customFormat="1" ht="9" customHeight="1">
      <c r="A44" s="173"/>
      <c r="B44" s="148"/>
      <c r="C44" s="148"/>
      <c r="D44" s="148"/>
      <c r="E44" s="140"/>
      <c r="F44" s="140"/>
      <c r="H44" s="176"/>
      <c r="I44" s="148"/>
      <c r="J44" s="140"/>
      <c r="K44" s="140"/>
      <c r="L44" s="140"/>
      <c r="M44" s="175"/>
      <c r="N44" s="175"/>
      <c r="O44" s="175"/>
      <c r="P44" s="143"/>
      <c r="Q44" s="144"/>
      <c r="R44" s="145"/>
    </row>
    <row r="45" spans="1:18" s="45" customFormat="1" ht="9" customHeight="1">
      <c r="A45" s="173"/>
      <c r="B45" s="140"/>
      <c r="C45" s="140"/>
      <c r="D45" s="148"/>
      <c r="E45" s="140"/>
      <c r="F45" s="140"/>
      <c r="G45" s="140"/>
      <c r="H45" s="140"/>
      <c r="I45" s="148"/>
      <c r="J45" s="140"/>
      <c r="K45" s="140"/>
      <c r="L45" s="140"/>
      <c r="M45" s="175"/>
      <c r="N45" s="175"/>
      <c r="O45" s="175"/>
      <c r="P45" s="143"/>
      <c r="Q45" s="144"/>
      <c r="R45" s="145"/>
    </row>
    <row r="46" spans="1:18" s="45" customFormat="1" ht="9" customHeight="1">
      <c r="A46" s="173"/>
      <c r="B46" s="148"/>
      <c r="C46" s="148"/>
      <c r="D46" s="148"/>
      <c r="E46" s="140"/>
      <c r="F46" s="140"/>
      <c r="H46" s="140"/>
      <c r="I46" s="148"/>
      <c r="J46" s="140"/>
      <c r="K46" s="140"/>
      <c r="L46" s="176"/>
      <c r="M46" s="148"/>
      <c r="N46" s="140"/>
      <c r="O46" s="175"/>
      <c r="P46" s="143"/>
      <c r="Q46" s="144"/>
      <c r="R46" s="145"/>
    </row>
    <row r="47" spans="1:18" s="45" customFormat="1" ht="9" customHeight="1">
      <c r="A47" s="173"/>
      <c r="B47" s="140"/>
      <c r="C47" s="140"/>
      <c r="D47" s="148"/>
      <c r="E47" s="140"/>
      <c r="F47" s="140"/>
      <c r="G47" s="140"/>
      <c r="H47" s="140"/>
      <c r="I47" s="148"/>
      <c r="J47" s="140"/>
      <c r="K47" s="140"/>
      <c r="L47" s="140"/>
      <c r="M47" s="175"/>
      <c r="N47" s="140"/>
      <c r="O47" s="175"/>
      <c r="P47" s="143"/>
      <c r="Q47" s="144"/>
      <c r="R47" s="145"/>
    </row>
    <row r="48" spans="1:18" s="45" customFormat="1" ht="9" customHeight="1">
      <c r="A48" s="173"/>
      <c r="B48" s="148"/>
      <c r="C48" s="148"/>
      <c r="D48" s="148"/>
      <c r="E48" s="140"/>
      <c r="F48" s="140"/>
      <c r="H48" s="176"/>
      <c r="I48" s="148"/>
      <c r="J48" s="140"/>
      <c r="K48" s="140"/>
      <c r="L48" s="140"/>
      <c r="M48" s="175"/>
      <c r="N48" s="175"/>
      <c r="O48" s="175"/>
      <c r="P48" s="143"/>
      <c r="Q48" s="144"/>
      <c r="R48" s="145"/>
    </row>
    <row r="49" spans="1:18" s="45" customFormat="1" ht="9" customHeight="1">
      <c r="A49" s="173"/>
      <c r="B49" s="140"/>
      <c r="C49" s="140"/>
      <c r="D49" s="148"/>
      <c r="E49" s="140"/>
      <c r="F49" s="140"/>
      <c r="G49" s="140"/>
      <c r="H49" s="140"/>
      <c r="I49" s="148"/>
      <c r="J49" s="140"/>
      <c r="K49" s="177"/>
      <c r="L49" s="140"/>
      <c r="M49" s="175"/>
      <c r="N49" s="175"/>
      <c r="O49" s="175"/>
      <c r="P49" s="143"/>
      <c r="Q49" s="144"/>
      <c r="R49" s="145"/>
    </row>
    <row r="50" spans="1:18" s="45" customFormat="1" ht="9" customHeight="1">
      <c r="A50" s="173"/>
      <c r="B50" s="148"/>
      <c r="C50" s="148"/>
      <c r="D50" s="148"/>
      <c r="E50" s="140"/>
      <c r="F50" s="140"/>
      <c r="H50" s="140"/>
      <c r="I50" s="148"/>
      <c r="J50" s="176"/>
      <c r="K50" s="148"/>
      <c r="L50" s="140"/>
      <c r="M50" s="175"/>
      <c r="N50" s="175"/>
      <c r="O50" s="175"/>
      <c r="P50" s="143"/>
      <c r="Q50" s="144"/>
      <c r="R50" s="145"/>
    </row>
    <row r="51" spans="1:18" s="45" customFormat="1" ht="9" customHeight="1">
      <c r="A51" s="173"/>
      <c r="B51" s="140"/>
      <c r="C51" s="140"/>
      <c r="D51" s="148"/>
      <c r="E51" s="140"/>
      <c r="F51" s="140"/>
      <c r="G51" s="140"/>
      <c r="H51" s="140"/>
      <c r="I51" s="148"/>
      <c r="J51" s="140"/>
      <c r="K51" s="140"/>
      <c r="L51" s="140"/>
      <c r="M51" s="175"/>
      <c r="N51" s="175"/>
      <c r="O51" s="175"/>
      <c r="P51" s="143"/>
      <c r="Q51" s="144"/>
      <c r="R51" s="145"/>
    </row>
    <row r="52" spans="1:18" s="45" customFormat="1" ht="9" customHeight="1">
      <c r="A52" s="173"/>
      <c r="B52" s="148"/>
      <c r="C52" s="148"/>
      <c r="D52" s="148"/>
      <c r="E52" s="140"/>
      <c r="F52" s="140"/>
      <c r="H52" s="176"/>
      <c r="I52" s="148"/>
      <c r="J52" s="140"/>
      <c r="K52" s="140"/>
      <c r="L52" s="140"/>
      <c r="M52" s="175"/>
      <c r="N52" s="175"/>
      <c r="O52" s="175"/>
      <c r="P52" s="143"/>
      <c r="Q52" s="144"/>
      <c r="R52" s="145"/>
    </row>
    <row r="53" spans="1:18" s="45" customFormat="1" ht="9" customHeight="1">
      <c r="A53" s="174"/>
      <c r="B53" s="140"/>
      <c r="C53" s="140"/>
      <c r="D53" s="148"/>
      <c r="E53" s="140"/>
      <c r="F53" s="140"/>
      <c r="G53" s="140"/>
      <c r="H53" s="140"/>
      <c r="I53" s="148"/>
      <c r="J53" s="140"/>
      <c r="K53" s="140"/>
      <c r="L53" s="140"/>
      <c r="M53" s="140"/>
      <c r="N53" s="141"/>
      <c r="O53" s="141"/>
      <c r="P53" s="143"/>
      <c r="Q53" s="144"/>
      <c r="R53" s="145"/>
    </row>
    <row r="54" spans="1:18" s="45" customFormat="1" ht="9" customHeight="1">
      <c r="A54" s="173"/>
      <c r="B54" s="148"/>
      <c r="C54" s="148"/>
      <c r="D54" s="148"/>
      <c r="E54" s="167"/>
      <c r="F54" s="167"/>
      <c r="G54" s="171"/>
      <c r="H54" s="138"/>
      <c r="I54" s="159"/>
      <c r="J54" s="138"/>
      <c r="K54" s="138"/>
      <c r="L54" s="138"/>
      <c r="M54" s="162"/>
      <c r="N54" s="162"/>
      <c r="O54" s="162"/>
      <c r="P54" s="143"/>
      <c r="Q54" s="144"/>
      <c r="R54" s="145"/>
    </row>
    <row r="55" spans="1:18" s="45" customFormat="1" ht="9" customHeight="1">
      <c r="A55" s="174"/>
      <c r="B55" s="140"/>
      <c r="C55" s="140"/>
      <c r="D55" s="148"/>
      <c r="E55" s="140"/>
      <c r="F55" s="140"/>
      <c r="G55" s="140"/>
      <c r="H55" s="140"/>
      <c r="I55" s="148"/>
      <c r="J55" s="140"/>
      <c r="K55" s="140"/>
      <c r="L55" s="140"/>
      <c r="M55" s="175"/>
      <c r="N55" s="175"/>
      <c r="O55" s="175"/>
      <c r="P55" s="143"/>
      <c r="Q55" s="144"/>
      <c r="R55" s="145"/>
    </row>
    <row r="56" spans="1:18" s="45" customFormat="1" ht="9" customHeight="1">
      <c r="A56" s="173"/>
      <c r="B56" s="148"/>
      <c r="C56" s="148"/>
      <c r="D56" s="148"/>
      <c r="E56" s="140"/>
      <c r="F56" s="140"/>
      <c r="H56" s="176"/>
      <c r="I56" s="148"/>
      <c r="J56" s="140"/>
      <c r="K56" s="140"/>
      <c r="L56" s="140"/>
      <c r="M56" s="175"/>
      <c r="N56" s="175"/>
      <c r="O56" s="175"/>
      <c r="P56" s="143"/>
      <c r="Q56" s="144"/>
      <c r="R56" s="145"/>
    </row>
    <row r="57" spans="1:18" s="45" customFormat="1" ht="9" customHeight="1">
      <c r="A57" s="173"/>
      <c r="B57" s="140"/>
      <c r="C57" s="140"/>
      <c r="D57" s="148"/>
      <c r="E57" s="140"/>
      <c r="F57" s="140"/>
      <c r="G57" s="140"/>
      <c r="H57" s="140"/>
      <c r="I57" s="148"/>
      <c r="J57" s="140"/>
      <c r="K57" s="177"/>
      <c r="L57" s="140"/>
      <c r="M57" s="175"/>
      <c r="N57" s="175"/>
      <c r="O57" s="175"/>
      <c r="P57" s="143"/>
      <c r="Q57" s="144"/>
      <c r="R57" s="145"/>
    </row>
    <row r="58" spans="1:18" s="45" customFormat="1" ht="9" customHeight="1">
      <c r="A58" s="173"/>
      <c r="B58" s="148"/>
      <c r="C58" s="148"/>
      <c r="D58" s="148"/>
      <c r="E58" s="140"/>
      <c r="F58" s="140"/>
      <c r="H58" s="140"/>
      <c r="I58" s="148"/>
      <c r="J58" s="176"/>
      <c r="K58" s="148"/>
      <c r="L58" s="140"/>
      <c r="M58" s="175"/>
      <c r="N58" s="175"/>
      <c r="O58" s="175"/>
      <c r="P58" s="143"/>
      <c r="Q58" s="144"/>
      <c r="R58" s="145"/>
    </row>
    <row r="59" spans="1:18" s="45" customFormat="1" ht="9" customHeight="1">
      <c r="A59" s="173"/>
      <c r="B59" s="140"/>
      <c r="C59" s="140"/>
      <c r="D59" s="148"/>
      <c r="E59" s="140"/>
      <c r="F59" s="140"/>
      <c r="G59" s="140"/>
      <c r="H59" s="140"/>
      <c r="I59" s="148"/>
      <c r="J59" s="140"/>
      <c r="K59" s="140"/>
      <c r="L59" s="140"/>
      <c r="M59" s="175"/>
      <c r="N59" s="175"/>
      <c r="O59" s="175"/>
      <c r="P59" s="143"/>
      <c r="Q59" s="144"/>
      <c r="R59" s="178"/>
    </row>
    <row r="60" spans="1:18" s="45" customFormat="1" ht="9" customHeight="1">
      <c r="A60" s="173"/>
      <c r="B60" s="148"/>
      <c r="C60" s="148"/>
      <c r="D60" s="148"/>
      <c r="E60" s="140"/>
      <c r="F60" s="140"/>
      <c r="H60" s="176"/>
      <c r="I60" s="148"/>
      <c r="J60" s="140"/>
      <c r="K60" s="140"/>
      <c r="L60" s="140"/>
      <c r="M60" s="175"/>
      <c r="N60" s="175"/>
      <c r="O60" s="175"/>
      <c r="P60" s="143"/>
      <c r="Q60" s="144"/>
      <c r="R60" s="145"/>
    </row>
    <row r="61" spans="1:18" s="45" customFormat="1" ht="9" customHeight="1">
      <c r="A61" s="173"/>
      <c r="B61" s="140"/>
      <c r="C61" s="140"/>
      <c r="D61" s="148"/>
      <c r="E61" s="140"/>
      <c r="F61" s="140"/>
      <c r="G61" s="140"/>
      <c r="H61" s="140"/>
      <c r="I61" s="148"/>
      <c r="J61" s="140"/>
      <c r="K61" s="140"/>
      <c r="L61" s="140"/>
      <c r="M61" s="175"/>
      <c r="N61" s="175"/>
      <c r="O61" s="175"/>
      <c r="P61" s="143"/>
      <c r="Q61" s="144"/>
      <c r="R61" s="145"/>
    </row>
    <row r="62" spans="1:18" s="45" customFormat="1" ht="9" customHeight="1">
      <c r="A62" s="173"/>
      <c r="B62" s="148"/>
      <c r="C62" s="148"/>
      <c r="D62" s="148"/>
      <c r="E62" s="140"/>
      <c r="F62" s="140"/>
      <c r="H62" s="140"/>
      <c r="I62" s="148"/>
      <c r="J62" s="140"/>
      <c r="K62" s="140"/>
      <c r="L62" s="176"/>
      <c r="M62" s="148"/>
      <c r="N62" s="140"/>
      <c r="O62" s="175"/>
      <c r="P62" s="143"/>
      <c r="Q62" s="144"/>
      <c r="R62" s="145"/>
    </row>
    <row r="63" spans="1:18" s="45" customFormat="1" ht="9" customHeight="1">
      <c r="A63" s="173"/>
      <c r="B63" s="140"/>
      <c r="C63" s="140"/>
      <c r="D63" s="148"/>
      <c r="E63" s="140"/>
      <c r="F63" s="140"/>
      <c r="G63" s="140"/>
      <c r="H63" s="140"/>
      <c r="I63" s="148"/>
      <c r="J63" s="140"/>
      <c r="K63" s="140"/>
      <c r="L63" s="140"/>
      <c r="M63" s="175"/>
      <c r="N63" s="140"/>
      <c r="O63" s="175"/>
      <c r="P63" s="143"/>
      <c r="Q63" s="144"/>
      <c r="R63" s="145"/>
    </row>
    <row r="64" spans="1:18" s="45" customFormat="1" ht="9" customHeight="1">
      <c r="A64" s="173"/>
      <c r="B64" s="148"/>
      <c r="C64" s="148"/>
      <c r="D64" s="148"/>
      <c r="E64" s="140"/>
      <c r="F64" s="140"/>
      <c r="H64" s="176"/>
      <c r="I64" s="148"/>
      <c r="J64" s="140"/>
      <c r="K64" s="140"/>
      <c r="L64" s="140"/>
      <c r="M64" s="175"/>
      <c r="N64" s="175"/>
      <c r="O64" s="175"/>
      <c r="P64" s="143"/>
      <c r="Q64" s="144"/>
      <c r="R64" s="145"/>
    </row>
    <row r="65" spans="1:18" s="45" customFormat="1" ht="9" customHeight="1">
      <c r="A65" s="173"/>
      <c r="B65" s="140"/>
      <c r="C65" s="140"/>
      <c r="D65" s="148"/>
      <c r="E65" s="140"/>
      <c r="F65" s="140"/>
      <c r="G65" s="140"/>
      <c r="H65" s="140"/>
      <c r="I65" s="148"/>
      <c r="J65" s="140"/>
      <c r="K65" s="177"/>
      <c r="L65" s="140"/>
      <c r="M65" s="175"/>
      <c r="N65" s="175"/>
      <c r="O65" s="175"/>
      <c r="P65" s="143"/>
      <c r="Q65" s="144"/>
      <c r="R65" s="145"/>
    </row>
    <row r="66" spans="1:18" s="45" customFormat="1" ht="9" customHeight="1">
      <c r="A66" s="173"/>
      <c r="B66" s="148"/>
      <c r="C66" s="148"/>
      <c r="D66" s="148"/>
      <c r="E66" s="140"/>
      <c r="F66" s="140"/>
      <c r="H66" s="140"/>
      <c r="I66" s="148"/>
      <c r="J66" s="176"/>
      <c r="K66" s="148"/>
      <c r="L66" s="140"/>
      <c r="M66" s="175"/>
      <c r="N66" s="175"/>
      <c r="O66" s="175"/>
      <c r="P66" s="143"/>
      <c r="Q66" s="144"/>
      <c r="R66" s="145"/>
    </row>
    <row r="67" spans="1:18" s="45" customFormat="1" ht="9" customHeight="1">
      <c r="A67" s="173"/>
      <c r="B67" s="140"/>
      <c r="C67" s="140"/>
      <c r="D67" s="148"/>
      <c r="E67" s="140"/>
      <c r="F67" s="140"/>
      <c r="G67" s="140"/>
      <c r="H67" s="140"/>
      <c r="I67" s="148"/>
      <c r="J67" s="140"/>
      <c r="K67" s="140"/>
      <c r="L67" s="140"/>
      <c r="M67" s="175"/>
      <c r="N67" s="175"/>
      <c r="O67" s="175"/>
      <c r="P67" s="143"/>
      <c r="Q67" s="144"/>
      <c r="R67" s="145"/>
    </row>
    <row r="68" spans="1:18" s="45" customFormat="1" ht="9" customHeight="1">
      <c r="A68" s="173"/>
      <c r="B68" s="148"/>
      <c r="C68" s="148"/>
      <c r="D68" s="148"/>
      <c r="E68" s="140"/>
      <c r="F68" s="140"/>
      <c r="H68" s="176"/>
      <c r="I68" s="148"/>
      <c r="J68" s="140"/>
      <c r="K68" s="140"/>
      <c r="L68" s="140"/>
      <c r="M68" s="175"/>
      <c r="N68" s="175"/>
      <c r="O68" s="175"/>
      <c r="P68" s="143"/>
      <c r="Q68" s="144"/>
      <c r="R68" s="145"/>
    </row>
    <row r="69" spans="1:18" s="45" customFormat="1" ht="9" customHeight="1">
      <c r="A69" s="174"/>
      <c r="B69" s="140"/>
      <c r="C69" s="140"/>
      <c r="D69" s="148"/>
      <c r="E69" s="140"/>
      <c r="F69" s="140"/>
      <c r="G69" s="140"/>
      <c r="H69" s="140"/>
      <c r="I69" s="148"/>
      <c r="J69" s="140"/>
      <c r="K69" s="140"/>
      <c r="L69" s="140"/>
      <c r="M69" s="140"/>
      <c r="N69" s="141"/>
      <c r="O69" s="141"/>
      <c r="P69" s="143"/>
      <c r="Q69" s="144"/>
      <c r="R69" s="145"/>
    </row>
    <row r="70" spans="1:18" s="2" customFormat="1" ht="6.75" customHeight="1">
      <c r="A70" s="179"/>
      <c r="B70" s="179"/>
      <c r="C70" s="179"/>
      <c r="D70" s="179"/>
      <c r="E70" s="180"/>
      <c r="F70" s="180"/>
      <c r="G70" s="180"/>
      <c r="H70" s="180"/>
      <c r="I70" s="181"/>
      <c r="J70" s="182"/>
      <c r="K70" s="183"/>
      <c r="L70" s="182"/>
      <c r="M70" s="183"/>
      <c r="N70" s="182"/>
      <c r="O70" s="183"/>
      <c r="P70" s="182"/>
      <c r="Q70" s="183"/>
      <c r="R70" s="184"/>
    </row>
    <row r="71" spans="1:17" s="18" customFormat="1" ht="10.5" customHeight="1">
      <c r="A71" s="185" t="s">
        <v>55</v>
      </c>
      <c r="B71" s="186"/>
      <c r="C71" s="187"/>
      <c r="D71" s="188" t="s">
        <v>22</v>
      </c>
      <c r="E71" s="189" t="s">
        <v>58</v>
      </c>
      <c r="F71" s="188"/>
      <c r="G71" s="190"/>
      <c r="H71" s="191"/>
      <c r="I71" s="188" t="s">
        <v>22</v>
      </c>
      <c r="J71" s="189" t="s">
        <v>33</v>
      </c>
      <c r="K71" s="192"/>
      <c r="L71" s="189" t="s">
        <v>59</v>
      </c>
      <c r="M71" s="193"/>
      <c r="N71" s="194" t="s">
        <v>60</v>
      </c>
      <c r="O71" s="194"/>
      <c r="P71" s="195"/>
      <c r="Q71" s="196"/>
    </row>
    <row r="72" spans="1:17" s="18" customFormat="1" ht="9" customHeight="1">
      <c r="A72" s="198" t="s">
        <v>56</v>
      </c>
      <c r="B72" s="197"/>
      <c r="C72" s="199"/>
      <c r="D72" s="200">
        <v>1</v>
      </c>
      <c r="E72" s="63" t="s">
        <v>84</v>
      </c>
      <c r="F72" s="201"/>
      <c r="G72" s="63"/>
      <c r="H72" s="62"/>
      <c r="I72" s="202" t="s">
        <v>23</v>
      </c>
      <c r="J72" s="197"/>
      <c r="K72" s="203"/>
      <c r="L72" s="197"/>
      <c r="M72" s="204"/>
      <c r="N72" s="205" t="s">
        <v>63</v>
      </c>
      <c r="O72" s="206"/>
      <c r="P72" s="206"/>
      <c r="Q72" s="207"/>
    </row>
    <row r="73" spans="1:17" s="18" customFormat="1" ht="9" customHeight="1">
      <c r="A73" s="198" t="s">
        <v>61</v>
      </c>
      <c r="B73" s="197"/>
      <c r="C73" s="199"/>
      <c r="D73" s="200">
        <v>2</v>
      </c>
      <c r="E73" s="63" t="s">
        <v>110</v>
      </c>
      <c r="F73" s="201"/>
      <c r="G73" s="63"/>
      <c r="H73" s="62"/>
      <c r="I73" s="202" t="s">
        <v>24</v>
      </c>
      <c r="J73" s="197"/>
      <c r="K73" s="203"/>
      <c r="L73" s="197"/>
      <c r="M73" s="204"/>
      <c r="N73" s="208"/>
      <c r="O73" s="209"/>
      <c r="P73" s="210"/>
      <c r="Q73" s="211"/>
    </row>
    <row r="74" spans="1:17" s="18" customFormat="1" ht="9" customHeight="1">
      <c r="A74" s="212" t="s">
        <v>62</v>
      </c>
      <c r="B74" s="210"/>
      <c r="C74" s="213"/>
      <c r="D74" s="200" t="s">
        <v>25</v>
      </c>
      <c r="E74" s="63" t="s">
        <v>124</v>
      </c>
      <c r="F74" s="201"/>
      <c r="G74" s="63"/>
      <c r="H74" s="62"/>
      <c r="I74" s="202" t="s">
        <v>25</v>
      </c>
      <c r="J74" s="197"/>
      <c r="K74" s="203"/>
      <c r="L74" s="197"/>
      <c r="M74" s="204"/>
      <c r="N74" s="205" t="s">
        <v>64</v>
      </c>
      <c r="O74" s="206"/>
      <c r="P74" s="206"/>
      <c r="Q74" s="207"/>
    </row>
    <row r="75" spans="1:17" s="18" customFormat="1" ht="9" customHeight="1">
      <c r="A75" s="214"/>
      <c r="B75" s="123"/>
      <c r="C75" s="215"/>
      <c r="D75" s="200" t="s">
        <v>26</v>
      </c>
      <c r="E75" s="63" t="s">
        <v>89</v>
      </c>
      <c r="F75" s="201"/>
      <c r="G75" s="63"/>
      <c r="H75" s="62"/>
      <c r="I75" s="202" t="s">
        <v>26</v>
      </c>
      <c r="J75" s="197"/>
      <c r="K75" s="203"/>
      <c r="L75" s="197"/>
      <c r="M75" s="204"/>
      <c r="N75" s="197"/>
      <c r="O75" s="203"/>
      <c r="P75" s="197"/>
      <c r="Q75" s="204"/>
    </row>
    <row r="76" spans="1:17" s="18" customFormat="1" ht="9" customHeight="1">
      <c r="A76" s="216" t="s">
        <v>57</v>
      </c>
      <c r="B76" s="217"/>
      <c r="C76" s="218"/>
      <c r="D76" s="200"/>
      <c r="E76" s="63"/>
      <c r="F76" s="201"/>
      <c r="G76" s="63"/>
      <c r="H76" s="62"/>
      <c r="I76" s="202" t="s">
        <v>27</v>
      </c>
      <c r="J76" s="197"/>
      <c r="K76" s="203"/>
      <c r="L76" s="197"/>
      <c r="M76" s="204"/>
      <c r="N76" s="210"/>
      <c r="O76" s="209"/>
      <c r="P76" s="210"/>
      <c r="Q76" s="211"/>
    </row>
    <row r="77" spans="1:17" s="18" customFormat="1" ht="9" customHeight="1">
      <c r="A77" s="198" t="s">
        <v>56</v>
      </c>
      <c r="B77" s="197"/>
      <c r="C77" s="199"/>
      <c r="D77" s="200"/>
      <c r="E77" s="63"/>
      <c r="F77" s="201"/>
      <c r="G77" s="63"/>
      <c r="H77" s="62"/>
      <c r="I77" s="202" t="s">
        <v>28</v>
      </c>
      <c r="J77" s="197"/>
      <c r="K77" s="203"/>
      <c r="L77" s="197"/>
      <c r="M77" s="204"/>
      <c r="N77" s="205" t="s">
        <v>65</v>
      </c>
      <c r="O77" s="206"/>
      <c r="P77" s="206"/>
      <c r="Q77" s="207"/>
    </row>
    <row r="78" spans="1:17" s="18" customFormat="1" ht="9" customHeight="1">
      <c r="A78" s="198" t="s">
        <v>29</v>
      </c>
      <c r="B78" s="197"/>
      <c r="C78" s="219"/>
      <c r="D78" s="200"/>
      <c r="E78" s="63"/>
      <c r="F78" s="201"/>
      <c r="G78" s="63"/>
      <c r="H78" s="62"/>
      <c r="I78" s="202" t="s">
        <v>30</v>
      </c>
      <c r="J78" s="197"/>
      <c r="K78" s="203"/>
      <c r="L78" s="197"/>
      <c r="M78" s="204"/>
      <c r="N78" s="197"/>
      <c r="O78" s="203"/>
      <c r="P78" s="197"/>
      <c r="Q78" s="204"/>
    </row>
    <row r="79" spans="1:17" s="18" customFormat="1" ht="9" customHeight="1">
      <c r="A79" s="212" t="s">
        <v>31</v>
      </c>
      <c r="B79" s="210"/>
      <c r="C79" s="220"/>
      <c r="D79" s="221"/>
      <c r="E79" s="222"/>
      <c r="F79" s="223"/>
      <c r="G79" s="222"/>
      <c r="H79" s="224"/>
      <c r="I79" s="225" t="s">
        <v>32</v>
      </c>
      <c r="J79" s="210"/>
      <c r="K79" s="209"/>
      <c r="L79" s="210"/>
      <c r="M79" s="211"/>
      <c r="N79" s="210" t="str">
        <f>Q4</f>
        <v>ΣΤΑΥΡΟΣ ΝΙΚΗΦΟΡΑΚΗΣ</v>
      </c>
      <c r="O79" s="209"/>
      <c r="P79" s="210"/>
      <c r="Q79" s="226">
        <f>MIN(4,'Girls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nikiforakis stavros</cp:lastModifiedBy>
  <cp:lastPrinted>2013-03-11T10:20:47Z</cp:lastPrinted>
  <dcterms:created xsi:type="dcterms:W3CDTF">1998-01-18T23:10:02Z</dcterms:created>
  <dcterms:modified xsi:type="dcterms:W3CDTF">2013-03-11T10:20:52Z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