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2"/>
  </bookViews>
  <sheets>
    <sheet name="Week SetUp (2)" sheetId="1" r:id="rId1"/>
    <sheet name="Boys Si Main Draw Prep (2)" sheetId="2" r:id="rId2"/>
    <sheet name="Boys Si Main 48&amp;64" sheetId="3" r:id="rId3"/>
  </sheets>
  <externalReferences>
    <externalReference r:id="rId6"/>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48&amp;64'!$A$1:$Q$80</definedName>
    <definedName name="_xlnm.Print_Titles" localSheetId="1">'Boys Si Main Draw Prep (2)'!$1:$6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R6" authorId="0">
      <text>
        <r>
          <rPr>
            <b/>
            <sz val="8"/>
            <color indexed="8"/>
            <rFont val="Tahoma"/>
            <family val="2"/>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<sst xmlns="http://schemas.openxmlformats.org/spreadsheetml/2006/main" count="491" uniqueCount="297">
  <si>
    <t>Junior Week SetUp page</t>
  </si>
  <si>
    <t>DO NOT DELETE THIS PAGE !!!</t>
  </si>
  <si>
    <t>FILL IN ALL GREEN FIELDS BELOW</t>
  </si>
  <si>
    <t>Tournament Title (full name)</t>
  </si>
  <si>
    <t>ITF Tournament Calendar designation</t>
  </si>
  <si>
    <t>All rights reserved. Reproduction of this work in whole or in part, without the prior permission of the ITF is prohibited.</t>
  </si>
  <si>
    <t>Inquiries and comments to:</t>
  </si>
  <si>
    <t>anders.wennberg@itftennis.com</t>
  </si>
  <si>
    <t>Umpire</t>
  </si>
  <si>
    <t>ITF Referee's signature</t>
  </si>
  <si>
    <t>Accept status</t>
  </si>
  <si>
    <t>DO NO DELETE THIS PAGE IF YOU ARE USING LINK-IN'S TO THE DRAW</t>
  </si>
  <si>
    <t>ITF 18
Ranking</t>
  </si>
  <si>
    <t>Pro-
Ranking</t>
  </si>
  <si>
    <t>Other ordering</t>
  </si>
  <si>
    <t>Seed Sort</t>
  </si>
  <si>
    <t>AccSort</t>
  </si>
  <si>
    <t>St.</t>
  </si>
  <si>
    <t>Seed</t>
  </si>
  <si>
    <t>#</t>
  </si>
  <si>
    <t>1</t>
  </si>
  <si>
    <t>2</t>
  </si>
  <si>
    <t>3</t>
  </si>
  <si>
    <t>4</t>
  </si>
  <si>
    <t>5</t>
  </si>
  <si>
    <t>6</t>
  </si>
  <si>
    <t>Top seed</t>
  </si>
  <si>
    <t>7</t>
  </si>
  <si>
    <t>Last seed</t>
  </si>
  <si>
    <t>8</t>
  </si>
  <si>
    <t>Lucky Losers</t>
  </si>
  <si>
    <t>www.tennisofficial.com</t>
  </si>
  <si>
    <t xml:space="preserve">Download from: </t>
  </si>
  <si>
    <t>Copyright © ITF Limited, trading as the International Tennis Federation, 2004</t>
  </si>
  <si>
    <t>Over 18</t>
  </si>
  <si>
    <t>Under 13</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</si>
  <si>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</si>
  <si>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</si>
  <si>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</si>
  <si>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</si>
  <si>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</si>
  <si>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</si>
  <si>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</si>
  <si>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</si>
  <si>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</si>
  <si>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</si>
  <si>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</si>
  <si>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</si>
  <si>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</si>
  <si>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</si>
  <si>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</si>
  <si>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</si>
  <si>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</si>
  <si>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</si>
  <si>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</si>
  <si>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</si>
  <si>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</si>
  <si>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</si>
  <si>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</si>
  <si>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</si>
  <si>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</si>
  <si>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</si>
  <si>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Ζ΄ ΕΝΩΣΗ</t>
  </si>
  <si>
    <t>Γιάννης</t>
  </si>
  <si>
    <t>Νίκος</t>
  </si>
  <si>
    <t>Μιχάλης</t>
  </si>
  <si>
    <t>Μανόλης</t>
  </si>
  <si>
    <t>Σταύρος</t>
  </si>
  <si>
    <t>Βασίλης</t>
  </si>
  <si>
    <t>Δημήτρης</t>
  </si>
  <si>
    <t>Κώστας</t>
  </si>
  <si>
    <t>Javor</t>
  </si>
  <si>
    <t>Thomas</t>
  </si>
  <si>
    <t>6994-784410</t>
  </si>
  <si>
    <t>ΑΓ. ΝΙΚΟΛΑΟΣ</t>
  </si>
  <si>
    <t>Καφετζάκης</t>
  </si>
  <si>
    <t>6948-833193</t>
  </si>
  <si>
    <t xml:space="preserve">Μαυρομάτης </t>
  </si>
  <si>
    <t>6976-402828</t>
  </si>
  <si>
    <t>Ρομπογιαννάκης</t>
  </si>
  <si>
    <t>6945-552852</t>
  </si>
  <si>
    <t>6972-441610</t>
  </si>
  <si>
    <t>Φανουράκης</t>
  </si>
  <si>
    <t>6944-658401</t>
  </si>
  <si>
    <t>ΑΝΔΡΩΝ 35+</t>
  </si>
  <si>
    <t>Βιτσαξάκης</t>
  </si>
  <si>
    <t>Μάνος</t>
  </si>
  <si>
    <t>Τάσος</t>
  </si>
  <si>
    <t>Κάργατζης</t>
  </si>
  <si>
    <t>Παπαδάκης</t>
  </si>
  <si>
    <t>6944-711636</t>
  </si>
  <si>
    <t>Ανδρέας</t>
  </si>
  <si>
    <t>6979-978856</t>
  </si>
  <si>
    <t>6948-573013</t>
  </si>
  <si>
    <t>Μαχλής</t>
  </si>
  <si>
    <t>6973-394660</t>
  </si>
  <si>
    <t>Ξηρουδάκης</t>
  </si>
  <si>
    <t>6932-478985</t>
  </si>
  <si>
    <t>Μαρκάκης</t>
  </si>
  <si>
    <t>Ντινόπουλος</t>
  </si>
  <si>
    <t>Αχχιλέας</t>
  </si>
  <si>
    <t>6937-943025</t>
  </si>
  <si>
    <t>Μαριδάκης</t>
  </si>
  <si>
    <t>Παντελής</t>
  </si>
  <si>
    <t>6977-317732</t>
  </si>
  <si>
    <t>Γιώργος</t>
  </si>
  <si>
    <t>Γαλερός</t>
  </si>
  <si>
    <t>6947-814873</t>
  </si>
  <si>
    <t>Παναγιώτης</t>
  </si>
  <si>
    <t>6947-818894</t>
  </si>
  <si>
    <t>Seed
Position</t>
  </si>
  <si>
    <t>Line</t>
  </si>
  <si>
    <t>PREPARATION LIST</t>
  </si>
  <si>
    <t>64</t>
  </si>
  <si>
    <t>63</t>
  </si>
  <si>
    <t>62</t>
  </si>
  <si>
    <t>61</t>
  </si>
  <si>
    <t>60</t>
  </si>
  <si>
    <t>59</t>
  </si>
  <si>
    <t>58</t>
  </si>
  <si>
    <t>57</t>
  </si>
  <si>
    <t>56</t>
  </si>
  <si>
    <t>55</t>
  </si>
  <si>
    <t>54</t>
  </si>
  <si>
    <t>53</t>
  </si>
  <si>
    <t>52</t>
  </si>
  <si>
    <t>51</t>
  </si>
  <si>
    <t>50</t>
  </si>
  <si>
    <t>49</t>
  </si>
  <si>
    <t>Φιναλίστ 2:</t>
  </si>
  <si>
    <t>48</t>
  </si>
  <si>
    <t>47</t>
  </si>
  <si>
    <t>46</t>
  </si>
  <si>
    <t>45</t>
  </si>
  <si>
    <t>44</t>
  </si>
  <si>
    <t>43</t>
  </si>
  <si>
    <t>42</t>
  </si>
  <si>
    <t>41</t>
  </si>
  <si>
    <t>40</t>
  </si>
  <si>
    <t>39</t>
  </si>
  <si>
    <t>38</t>
  </si>
  <si>
    <t>37</t>
  </si>
  <si>
    <t>36</t>
  </si>
  <si>
    <t>35</t>
  </si>
  <si>
    <t>34</t>
  </si>
  <si>
    <t>33</t>
  </si>
  <si>
    <t>32</t>
  </si>
  <si>
    <t>31</t>
  </si>
  <si>
    <t>Νικητής</t>
  </si>
  <si>
    <t>30</t>
  </si>
  <si>
    <t>29</t>
  </si>
  <si>
    <t>28</t>
  </si>
  <si>
    <t>27</t>
  </si>
  <si>
    <t>26</t>
  </si>
  <si>
    <t>25</t>
  </si>
  <si>
    <t>24</t>
  </si>
  <si>
    <t>23</t>
  </si>
  <si>
    <t>22</t>
  </si>
  <si>
    <t>21</t>
  </si>
  <si>
    <t>20</t>
  </si>
  <si>
    <t>19</t>
  </si>
  <si>
    <t>18</t>
  </si>
  <si>
    <t>17</t>
  </si>
  <si>
    <t>Φιναλίστ 1:</t>
  </si>
  <si>
    <t>16</t>
  </si>
  <si>
    <t>15</t>
  </si>
  <si>
    <t>14</t>
  </si>
  <si>
    <t>13</t>
  </si>
  <si>
    <t>12</t>
  </si>
  <si>
    <t>11</t>
  </si>
  <si>
    <t>10</t>
  </si>
  <si>
    <t>9</t>
  </si>
  <si>
    <t>3ος Γύρος</t>
  </si>
  <si>
    <t>Τηλέφωνο</t>
  </si>
  <si>
    <t>Κατηγορία</t>
  </si>
  <si>
    <t>ΕΤ. ΓΕΝ</t>
  </si>
  <si>
    <t>ΒΑΘΜΟΛΟΓΙΑ</t>
  </si>
  <si>
    <t>JAVOR</t>
  </si>
  <si>
    <t>ΡΟΜΠΟΓΙΑΝΝΑΚΗΣ</t>
  </si>
  <si>
    <t>ΦΑΝΟΥΡΑΚΗΣ</t>
  </si>
  <si>
    <t>ΚΑΦΕΤΖΑΚΗΣ</t>
  </si>
  <si>
    <t>ΚΑΡΓΑΤΖΗΣ</t>
  </si>
  <si>
    <t>ΞΗΡΟΥΔΑΚΗΣ</t>
  </si>
  <si>
    <t>ΝΤΙΝΟΠΟΥΛΟΣ</t>
  </si>
  <si>
    <t>BYE</t>
  </si>
  <si>
    <t>b</t>
  </si>
  <si>
    <t>a</t>
  </si>
  <si>
    <t>Βασιλάκης</t>
  </si>
  <si>
    <t>Ευάγγελος</t>
  </si>
  <si>
    <t>6945-759798</t>
  </si>
  <si>
    <t>Καράκης</t>
  </si>
  <si>
    <t>Καρυστιανός</t>
  </si>
  <si>
    <t>Μάρκος</t>
  </si>
  <si>
    <t>6932-908329</t>
  </si>
  <si>
    <t>Ηράκλειο</t>
  </si>
  <si>
    <t>Ρέθυμνο</t>
  </si>
  <si>
    <t>Χανια</t>
  </si>
  <si>
    <t>Μοίρες</t>
  </si>
  <si>
    <t xml:space="preserve">Βαράκλας </t>
  </si>
  <si>
    <t xml:space="preserve">Κατσαρός </t>
  </si>
  <si>
    <t>Παναγιωτίδης</t>
  </si>
  <si>
    <t>Πάνος</t>
  </si>
  <si>
    <t>6944-274030</t>
  </si>
  <si>
    <t>Μάριος</t>
  </si>
  <si>
    <t>Μανώλης</t>
  </si>
  <si>
    <t>Κοτσώνας</t>
  </si>
  <si>
    <t>6972-917771</t>
  </si>
  <si>
    <t>Γκαλανάκης</t>
  </si>
  <si>
    <t>6977-276069</t>
  </si>
  <si>
    <t xml:space="preserve">Σαραντίδης </t>
  </si>
  <si>
    <t>Κεκελέκης</t>
  </si>
  <si>
    <t>Αυξέντιος</t>
  </si>
  <si>
    <t>6956-729966</t>
  </si>
  <si>
    <t>ΓΑΛΕΡΟΣ</t>
  </si>
  <si>
    <t>ΒΑΣΙΛΑΚΗΣ</t>
  </si>
  <si>
    <t>ΚΑΡΑΚΗΣ</t>
  </si>
  <si>
    <t>ΚΟΤΣΩΝΑΣ</t>
  </si>
  <si>
    <t>ΜΑΡΙΔΑΚΗΣ</t>
  </si>
  <si>
    <t>B</t>
  </si>
  <si>
    <t>A</t>
  </si>
  <si>
    <t/>
  </si>
  <si>
    <t>2ο Παγκρήτιο Βετεράνων 2013</t>
  </si>
  <si>
    <t>22-24/06/2013</t>
  </si>
  <si>
    <t>Μανώλης Τσαγλιώτης</t>
  </si>
  <si>
    <t>6972-547070</t>
  </si>
  <si>
    <t>6947-563401</t>
  </si>
  <si>
    <t>6972-406066</t>
  </si>
  <si>
    <t>μαζί με Μαρκάκη</t>
  </si>
  <si>
    <t>Νουχάκης</t>
  </si>
  <si>
    <t>Ηλίας</t>
  </si>
  <si>
    <t>6947-275810</t>
  </si>
  <si>
    <t>Μυγιάκης</t>
  </si>
  <si>
    <t>Αριστοτέλης</t>
  </si>
  <si>
    <t>6944-577721</t>
  </si>
  <si>
    <t>Κουγιουμτζάκης</t>
  </si>
  <si>
    <t>6934-754272</t>
  </si>
  <si>
    <t>Μιχελάκης</t>
  </si>
  <si>
    <t>6937-090879</t>
  </si>
  <si>
    <t>Δρανδάκης</t>
  </si>
  <si>
    <t>6976-644888</t>
  </si>
  <si>
    <t>Καλογριδάκης</t>
  </si>
  <si>
    <t>6972-188952</t>
  </si>
  <si>
    <t>Μιχαλόπουλος</t>
  </si>
  <si>
    <t>Χρήστος</t>
  </si>
  <si>
    <t>6944-172676</t>
  </si>
  <si>
    <t>Νίνος</t>
  </si>
  <si>
    <t>Κοκκινάκης</t>
  </si>
  <si>
    <t>Μπόγρης</t>
  </si>
  <si>
    <t>6974-129777</t>
  </si>
  <si>
    <t>Αποστολάκης</t>
  </si>
  <si>
    <t>Πεφάνης</t>
  </si>
  <si>
    <t>6944-800601</t>
  </si>
  <si>
    <t>Τζωρμπατζάκης</t>
  </si>
  <si>
    <t>6946-909523</t>
  </si>
  <si>
    <t>Ο.Α. ΡΕΘΥΜΝΟΥ</t>
  </si>
  <si>
    <t>ΡΕΘΥΜΝΟ</t>
  </si>
  <si>
    <t>ΜΠΟΓΡΗΣ</t>
  </si>
  <si>
    <t>ΝΟΥΧΑΚΗΣ</t>
  </si>
  <si>
    <t>ΣΑΡΑΝΤΙΔΗΣ</t>
  </si>
  <si>
    <t>ΜΑΥΡΟΜΑΤΗΣ</t>
  </si>
  <si>
    <t>ΚΥΡ12</t>
  </si>
  <si>
    <t>ΚΑΡΥΣΤΙΑΝΟΣ</t>
  </si>
  <si>
    <t>64  64</t>
  </si>
  <si>
    <t>ΠΑΝΑΓΙΩΤΙΔΗΣ</t>
  </si>
  <si>
    <t xml:space="preserve">ΑΠΟΣΤΟΛΑΚΗΣ </t>
  </si>
  <si>
    <t>61  64</t>
  </si>
  <si>
    <t>ΜΙΧΑΛΟΠΟΥΛΟΣ</t>
  </si>
  <si>
    <t>62  62</t>
  </si>
  <si>
    <t>ΚΑΤΣΑΡΟΣ</t>
  </si>
  <si>
    <t>ΠΕΦΑΝΗΣ</t>
  </si>
  <si>
    <t>63  61</t>
  </si>
  <si>
    <t>ΚΟΥΓΙΟΥΜΟΥΤΖΗΣ</t>
  </si>
  <si>
    <t>60  61</t>
  </si>
  <si>
    <t>60  60</t>
  </si>
  <si>
    <t>64  75</t>
  </si>
  <si>
    <t>W.O</t>
  </si>
  <si>
    <t>61  60</t>
  </si>
  <si>
    <t>62  63</t>
  </si>
  <si>
    <t>ΠΤΕΡΟΥΔΗΣ</t>
  </si>
  <si>
    <t>W.O.</t>
  </si>
  <si>
    <t>60  63</t>
  </si>
  <si>
    <t>60 60</t>
  </si>
  <si>
    <t xml:space="preserve">ΚΑΦΕΤΖΑΚΗΣ </t>
  </si>
  <si>
    <t>61 61</t>
  </si>
  <si>
    <t>ΜΙΧΕΛΑΚΗΣ</t>
  </si>
  <si>
    <t>63   60</t>
  </si>
  <si>
    <t>60  62</t>
  </si>
  <si>
    <t>36  76(4)  10 8</t>
  </si>
  <si>
    <t>57  60  10 8</t>
  </si>
  <si>
    <t>62  64</t>
  </si>
  <si>
    <t>50 Ret</t>
  </si>
  <si>
    <t>75  62</t>
  </si>
  <si>
    <t>61  61</t>
  </si>
  <si>
    <t>63  63</t>
  </si>
  <si>
    <t>16  64 104</t>
  </si>
  <si>
    <t>60  64</t>
  </si>
  <si>
    <t>64  61</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</si>
</sst>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87">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u val="single"/>
      <sz val="6"/>
      <color indexed="12"/>
      <name val="Arial"/>
      <family val="2"/>
    </font>
    <font>
      <b/>
      <sz val="12"/>
      <name val="Arial"/>
      <family val="2"/>
    </font>
    <font>
      <sz val="7"/>
      <color indexed="10"/>
      <name val="Arial"/>
      <family val="2"/>
    </font>
    <font>
      <i/>
      <sz val="8.5"/>
      <color indexed="8"/>
      <name val="Arial"/>
      <family val="2"/>
    </font>
    <font>
      <i/>
      <sz val="7"/>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10"/>
      <color indexed="10"/>
      <name val="Arial"/>
      <family val="2"/>
    </font>
    <font>
      <sz val="8"/>
      <name val="Tahoma"/>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2"/>
        <bgColor indexed="64"/>
      </patternFill>
    </fill>
    <fill>
      <patternFill patternType="solid">
        <fgColor indexed="14"/>
        <bgColor indexed="64"/>
      </patternFill>
    </fill>
    <fill>
      <patternFill patternType="solid">
        <fgColor indexed="23"/>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style="medium"/>
      <bottom style="thin"/>
    </border>
    <border>
      <left style="thin"/>
      <right style="medium"/>
      <top style="thin"/>
      <bottom style="thin"/>
    </border>
    <border>
      <left>
        <color indexed="63"/>
      </left>
      <right style="medium"/>
      <top>
        <color indexed="63"/>
      </top>
      <bottom style="thin"/>
    </border>
    <border>
      <left>
        <color indexed="63"/>
      </left>
      <right style="thin"/>
      <top>
        <color indexed="63"/>
      </top>
      <bottom style="thin"/>
    </border>
    <border>
      <left style="thin"/>
      <right style="thin"/>
      <top>
        <color indexed="63"/>
      </top>
      <bottom style="thin"/>
    </border>
    <border>
      <left style="medium"/>
      <right style="thin"/>
      <top>
        <color indexed="63"/>
      </top>
      <bottom style="thin"/>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thin"/>
      <top>
        <color indexed="63"/>
      </top>
      <bottom>
        <color indexed="63"/>
      </bottom>
    </border>
    <border>
      <left style="medium"/>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color indexed="8"/>
      </right>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color indexed="8"/>
      </right>
      <top>
        <color indexed="63"/>
      </top>
      <bottom style="thin"/>
    </border>
    <border>
      <left>
        <color indexed="63"/>
      </left>
      <right>
        <color indexed="63"/>
      </right>
      <top style="thin"/>
      <bottom style="thin"/>
    </border>
    <border>
      <left>
        <color indexed="63"/>
      </left>
      <right style="thin">
        <color indexed="8"/>
      </right>
      <top style="thin"/>
      <bottom style="thin"/>
    </border>
    <border>
      <left style="thin"/>
      <right>
        <color indexed="63"/>
      </right>
      <top style="thin"/>
      <bottom style="thin"/>
    </border>
    <border>
      <left>
        <color indexed="63"/>
      </left>
      <right style="thin"/>
      <top style="thin"/>
      <bottom>
        <color indexed="63"/>
      </botto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1" applyNumberFormat="0" applyAlignment="0" applyProtection="0"/>
    <xf numFmtId="0" fontId="72" fillId="21" borderId="2" applyNumberFormat="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3" fillId="28" borderId="3" applyNumberFormat="0" applyAlignment="0" applyProtection="0"/>
    <xf numFmtId="0" fontId="74" fillId="0" borderId="0" applyNumberFormat="0" applyFill="0" applyBorder="0" applyAlignment="0" applyProtection="0"/>
    <xf numFmtId="0" fontId="75" fillId="0" borderId="4" applyNumberFormat="0" applyFill="0" applyAlignment="0" applyProtection="0"/>
    <xf numFmtId="0" fontId="76" fillId="0" borderId="5" applyNumberFormat="0" applyFill="0" applyAlignment="0" applyProtection="0"/>
    <xf numFmtId="0" fontId="77" fillId="0" borderId="6"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30" borderId="0" applyNumberFormat="0" applyBorder="0" applyAlignment="0" applyProtection="0"/>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80" fillId="31"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32" borderId="7" applyNumberFormat="0" applyFont="0" applyAlignment="0" applyProtection="0"/>
    <xf numFmtId="0" fontId="82" fillId="0" borderId="8" applyNumberFormat="0" applyFill="0" applyAlignment="0" applyProtection="0"/>
    <xf numFmtId="0" fontId="83" fillId="0" borderId="9" applyNumberFormat="0" applyFill="0" applyAlignment="0" applyProtection="0"/>
    <xf numFmtId="0" fontId="84"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5" fillId="28" borderId="1" applyNumberFormat="0" applyAlignment="0" applyProtection="0"/>
  </cellStyleXfs>
  <cellXfs count="285">
    <xf numFmtId="0" fontId="0" fillId="0" borderId="0" xfId="0" applyAlignment="1">
      <alignment/>
    </xf>
    <xf numFmtId="3" fontId="16" fillId="33" borderId="10" xfId="52" applyNumberFormat="1" applyFont="1" applyFill="1" applyBorder="1" applyAlignment="1" applyProtection="1">
      <alignment horizontal="left" vertical="center"/>
      <protection locked="0"/>
    </xf>
    <xf numFmtId="0" fontId="18" fillId="34" borderId="0" xfId="61" applyFont="1" applyFill="1" applyBorder="1" applyAlignment="1">
      <alignment/>
    </xf>
    <xf numFmtId="0" fontId="18" fillId="34" borderId="0" xfId="61" applyFont="1" applyFill="1" applyAlignment="1">
      <alignment/>
    </xf>
    <xf numFmtId="49" fontId="16" fillId="0" borderId="11" xfId="52" applyNumberFormat="1" applyFont="1" applyBorder="1" applyAlignment="1" applyProtection="1">
      <alignment vertical="center"/>
      <protection locked="0"/>
    </xf>
    <xf numFmtId="49" fontId="45" fillId="34" borderId="0" xfId="61" applyNumberFormat="1" applyFont="1" applyFill="1" applyAlignment="1">
      <alignment horizontal="right" vertical="center"/>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NumberFormat="1" applyFont="1" applyBorder="1" applyAlignment="1">
      <alignment horizontal="center" vertical="center"/>
    </xf>
    <xf numFmtId="0" fontId="0" fillId="0" borderId="12" xfId="0" applyFont="1" applyBorder="1" applyAlignment="1">
      <alignment vertical="center"/>
    </xf>
    <xf numFmtId="0" fontId="0" fillId="0" borderId="12" xfId="0" applyFont="1" applyFill="1" applyBorder="1" applyAlignment="1">
      <alignment horizontal="center" vertical="center"/>
    </xf>
    <xf numFmtId="0" fontId="0" fillId="0" borderId="13" xfId="0" applyFont="1" applyBorder="1" applyAlignment="1">
      <alignment vertical="center"/>
    </xf>
    <xf numFmtId="0" fontId="0" fillId="0" borderId="12" xfId="0" applyNumberFormat="1" applyFont="1" applyBorder="1" applyAlignment="1">
      <alignment horizontal="center" vertical="center"/>
    </xf>
    <xf numFmtId="197" fontId="0" fillId="0" borderId="12" xfId="0" applyNumberFormat="1" applyFont="1" applyBorder="1" applyAlignment="1">
      <alignment horizontal="center" vertical="center"/>
    </xf>
    <xf numFmtId="0" fontId="86" fillId="0" borderId="12" xfId="0" applyFont="1" applyFill="1" applyBorder="1" applyAlignment="1">
      <alignment horizontal="center" vertical="center"/>
    </xf>
    <xf numFmtId="0" fontId="86" fillId="0" borderId="12" xfId="0" applyFont="1" applyBorder="1" applyAlignment="1">
      <alignment horizontal="center" vertical="center"/>
    </xf>
    <xf numFmtId="0" fontId="86"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Border="1" applyAlignment="1">
      <alignment horizontal="center" vertical="center"/>
    </xf>
    <xf numFmtId="1" fontId="0" fillId="0" borderId="12" xfId="0" applyNumberFormat="1" applyFont="1" applyBorder="1" applyAlignment="1">
      <alignment horizontal="center" vertical="center"/>
    </xf>
    <xf numFmtId="0" fontId="0" fillId="35" borderId="12" xfId="0" applyFont="1" applyFill="1" applyBorder="1" applyAlignment="1">
      <alignment horizontal="center" vertical="center"/>
    </xf>
    <xf numFmtId="1" fontId="0" fillId="35" borderId="12" xfId="0" applyNumberFormat="1" applyFont="1" applyFill="1" applyBorder="1" applyAlignment="1">
      <alignment horizontal="center" vertical="center"/>
    </xf>
    <xf numFmtId="0" fontId="0" fillId="35" borderId="12" xfId="0" applyFont="1" applyFill="1" applyBorder="1" applyAlignment="1">
      <alignment horizontal="center" vertical="center"/>
    </xf>
    <xf numFmtId="0" fontId="0" fillId="0" borderId="14" xfId="0" applyFont="1" applyBorder="1" applyAlignment="1">
      <alignment horizontal="center" vertical="center"/>
    </xf>
    <xf numFmtId="1" fontId="0" fillId="0" borderId="12" xfId="0" applyNumberFormat="1" applyFont="1" applyBorder="1" applyAlignment="1">
      <alignment horizontal="center" vertical="center"/>
    </xf>
    <xf numFmtId="1" fontId="0" fillId="35" borderId="12" xfId="0" applyNumberFormat="1" applyFont="1" applyFill="1" applyBorder="1" applyAlignment="1">
      <alignment horizontal="center" vertical="center"/>
    </xf>
    <xf numFmtId="0" fontId="0" fillId="0" borderId="14" xfId="0" applyFont="1" applyBorder="1" applyAlignment="1">
      <alignment horizontal="center" vertical="center"/>
    </xf>
    <xf numFmtId="1" fontId="86" fillId="0" borderId="12" xfId="0" applyNumberFormat="1" applyFont="1" applyBorder="1" applyAlignment="1">
      <alignment horizontal="center" vertical="center"/>
    </xf>
    <xf numFmtId="0" fontId="86" fillId="35" borderId="12" xfId="0" applyFont="1" applyFill="1" applyBorder="1" applyAlignment="1">
      <alignment horizontal="center" vertical="center"/>
    </xf>
    <xf numFmtId="1" fontId="86" fillId="35" borderId="12" xfId="0" applyNumberFormat="1" applyFont="1" applyFill="1" applyBorder="1" applyAlignment="1">
      <alignment horizontal="center" vertical="center"/>
    </xf>
    <xf numFmtId="0" fontId="0" fillId="0" borderId="0" xfId="49">
      <alignment/>
      <protection/>
    </xf>
    <xf numFmtId="0" fontId="0" fillId="0" borderId="0" xfId="49" applyAlignment="1">
      <alignment horizontal="center"/>
      <protection/>
    </xf>
    <xf numFmtId="15" fontId="0" fillId="0" borderId="0" xfId="49" applyNumberFormat="1" applyAlignment="1">
      <alignment horizontal="center"/>
      <protection/>
    </xf>
    <xf numFmtId="0" fontId="6" fillId="0" borderId="0" xfId="49" applyFont="1" applyAlignment="1">
      <alignment vertical="center"/>
      <protection/>
    </xf>
    <xf numFmtId="0" fontId="0" fillId="0" borderId="15" xfId="49" applyFont="1" applyBorder="1" applyAlignment="1">
      <alignment horizontal="center" vertical="center"/>
      <protection/>
    </xf>
    <xf numFmtId="0" fontId="0" fillId="35" borderId="15" xfId="49" applyFont="1" applyFill="1" applyBorder="1" applyAlignment="1">
      <alignment horizontal="center" vertical="center"/>
      <protection/>
    </xf>
    <xf numFmtId="0" fontId="0" fillId="0" borderId="15" xfId="49" applyFont="1" applyFill="1" applyBorder="1" applyAlignment="1">
      <alignment horizontal="center" vertical="center"/>
      <protection/>
    </xf>
    <xf numFmtId="0" fontId="0" fillId="0" borderId="16" xfId="49" applyFont="1" applyBorder="1" applyAlignment="1">
      <alignment horizontal="center" vertical="center"/>
      <protection/>
    </xf>
    <xf numFmtId="0" fontId="0" fillId="35" borderId="16" xfId="49" applyFont="1" applyFill="1" applyBorder="1" applyAlignment="1">
      <alignment horizontal="center" vertical="center"/>
      <protection/>
    </xf>
    <xf numFmtId="1" fontId="0" fillId="35" borderId="15" xfId="49" applyNumberFormat="1" applyFont="1" applyFill="1" applyBorder="1" applyAlignment="1">
      <alignment horizontal="center" vertical="center"/>
      <protection/>
    </xf>
    <xf numFmtId="1" fontId="0" fillId="0" borderId="15" xfId="49" applyNumberFormat="1" applyFont="1" applyBorder="1" applyAlignment="1">
      <alignment horizontal="center" vertical="center"/>
      <protection/>
    </xf>
    <xf numFmtId="0" fontId="0" fillId="0" borderId="15" xfId="49" applyNumberFormat="1" applyFont="1" applyBorder="1" applyAlignment="1">
      <alignment horizontal="center" vertical="center"/>
      <protection/>
    </xf>
    <xf numFmtId="197" fontId="0" fillId="0" borderId="17" xfId="49" applyNumberFormat="1" applyFont="1" applyBorder="1" applyAlignment="1">
      <alignment horizontal="center" vertical="center"/>
      <protection/>
    </xf>
    <xf numFmtId="0" fontId="0" fillId="0" borderId="16" xfId="49" applyFont="1" applyBorder="1" applyAlignment="1">
      <alignment vertical="center"/>
      <protection/>
    </xf>
    <xf numFmtId="0" fontId="27" fillId="0" borderId="18" xfId="49" applyFont="1" applyBorder="1" applyAlignment="1">
      <alignment horizontal="center" vertical="center"/>
      <protection/>
    </xf>
    <xf numFmtId="49" fontId="8" fillId="34" borderId="19" xfId="49" applyNumberFormat="1" applyFont="1" applyFill="1" applyBorder="1" applyAlignment="1">
      <alignment horizontal="center" wrapText="1"/>
      <protection/>
    </xf>
    <xf numFmtId="0" fontId="26" fillId="35" borderId="19" xfId="49" applyFont="1" applyFill="1" applyBorder="1" applyAlignment="1">
      <alignment horizontal="center" wrapText="1"/>
      <protection/>
    </xf>
    <xf numFmtId="0" fontId="26" fillId="34" borderId="19" xfId="49" applyFont="1" applyFill="1" applyBorder="1" applyAlignment="1">
      <alignment horizontal="center" wrapText="1"/>
      <protection/>
    </xf>
    <xf numFmtId="49" fontId="8" fillId="34" borderId="20" xfId="49" applyNumberFormat="1" applyFont="1" applyFill="1" applyBorder="1" applyAlignment="1">
      <alignment horizontal="center" wrapText="1"/>
      <protection/>
    </xf>
    <xf numFmtId="49" fontId="8" fillId="35" borderId="20" xfId="49" applyNumberFormat="1" applyFont="1" applyFill="1" applyBorder="1" applyAlignment="1">
      <alignment horizontal="center" wrapText="1"/>
      <protection/>
    </xf>
    <xf numFmtId="49" fontId="8" fillId="35" borderId="19" xfId="49" applyNumberFormat="1" applyFont="1" applyFill="1" applyBorder="1" applyAlignment="1">
      <alignment horizontal="center" wrapText="1"/>
      <protection/>
    </xf>
    <xf numFmtId="49" fontId="8" fillId="35" borderId="21" xfId="49" applyNumberFormat="1" applyFont="1" applyFill="1" applyBorder="1" applyAlignment="1">
      <alignment horizontal="center" wrapText="1"/>
      <protection/>
    </xf>
    <xf numFmtId="0" fontId="8" fillId="34" borderId="20" xfId="49" applyFont="1" applyFill="1" applyBorder="1" applyAlignment="1">
      <alignment horizontal="center" wrapText="1"/>
      <protection/>
    </xf>
    <xf numFmtId="49" fontId="47" fillId="34" borderId="22" xfId="49" applyNumberFormat="1" applyFont="1" applyFill="1" applyBorder="1" applyAlignment="1">
      <alignment horizontal="center" wrapText="1"/>
      <protection/>
    </xf>
    <xf numFmtId="49" fontId="8" fillId="34" borderId="23" xfId="49" applyNumberFormat="1" applyFont="1" applyFill="1" applyBorder="1" applyAlignment="1">
      <alignment horizontal="center" wrapText="1"/>
      <protection/>
    </xf>
    <xf numFmtId="49" fontId="8" fillId="34" borderId="24" xfId="49" applyNumberFormat="1" applyFont="1" applyFill="1" applyBorder="1" applyAlignment="1">
      <alignment horizontal="center" wrapText="1"/>
      <protection/>
    </xf>
    <xf numFmtId="0" fontId="0" fillId="0" borderId="0" xfId="49" applyAlignment="1">
      <alignment vertical="center"/>
      <protection/>
    </xf>
    <xf numFmtId="0" fontId="31" fillId="36" borderId="19" xfId="49" applyFont="1" applyFill="1" applyBorder="1" applyAlignment="1">
      <alignment horizontal="right" vertical="center"/>
      <protection/>
    </xf>
    <xf numFmtId="49" fontId="17" fillId="0" borderId="11" xfId="49" applyNumberFormat="1" applyFont="1" applyBorder="1" applyAlignment="1">
      <alignment horizontal="left" vertical="center"/>
      <protection/>
    </xf>
    <xf numFmtId="49" fontId="17" fillId="0" borderId="25" xfId="49" applyNumberFormat="1" applyFont="1" applyBorder="1" applyAlignment="1">
      <alignment horizontal="left" vertical="center"/>
      <protection/>
    </xf>
    <xf numFmtId="49" fontId="17" fillId="0" borderId="11" xfId="49" applyNumberFormat="1" applyFont="1" applyBorder="1" applyAlignment="1">
      <alignment horizontal="right" vertical="center"/>
      <protection/>
    </xf>
    <xf numFmtId="49" fontId="22" fillId="0" borderId="11" xfId="49" applyNumberFormat="1" applyFont="1" applyBorder="1" applyAlignment="1">
      <alignment horizontal="left" vertical="center"/>
      <protection/>
    </xf>
    <xf numFmtId="49" fontId="17" fillId="0" borderId="11" xfId="49" applyNumberFormat="1" applyFont="1" applyBorder="1" applyAlignment="1">
      <alignment vertical="center"/>
      <protection/>
    </xf>
    <xf numFmtId="1" fontId="0" fillId="35" borderId="0" xfId="49" applyNumberFormat="1" applyFill="1" applyAlignment="1">
      <alignment vertical="center"/>
      <protection/>
    </xf>
    <xf numFmtId="0" fontId="0" fillId="35" borderId="0" xfId="49" applyFill="1" applyAlignment="1">
      <alignment vertical="center"/>
      <protection/>
    </xf>
    <xf numFmtId="0" fontId="0" fillId="37" borderId="22" xfId="49" applyFill="1" applyBorder="1" applyAlignment="1">
      <alignment horizontal="center" vertical="center"/>
      <protection/>
    </xf>
    <xf numFmtId="49" fontId="9" fillId="37" borderId="0" xfId="49" applyNumberFormat="1" applyFont="1" applyFill="1" applyAlignment="1">
      <alignment horizontal="left" vertical="center"/>
      <protection/>
    </xf>
    <xf numFmtId="49" fontId="15" fillId="37" borderId="26" xfId="49" applyNumberFormat="1" applyFont="1" applyFill="1" applyBorder="1" applyAlignment="1">
      <alignment horizontal="left" vertical="center"/>
      <protection/>
    </xf>
    <xf numFmtId="49" fontId="15" fillId="0" borderId="0" xfId="49" applyNumberFormat="1" applyFont="1" applyAlignment="1">
      <alignment horizontal="right" vertical="center"/>
      <protection/>
    </xf>
    <xf numFmtId="49" fontId="21" fillId="34" borderId="0" xfId="49" applyNumberFormat="1" applyFont="1" applyFill="1" applyAlignment="1">
      <alignment horizontal="right" vertical="center"/>
      <protection/>
    </xf>
    <xf numFmtId="49" fontId="25" fillId="34" borderId="0" xfId="49" applyNumberFormat="1" applyFont="1" applyFill="1" applyAlignment="1">
      <alignment horizontal="left" vertical="center"/>
      <protection/>
    </xf>
    <xf numFmtId="49" fontId="20" fillId="34" borderId="0" xfId="49" applyNumberFormat="1" applyFont="1" applyFill="1" applyAlignment="1">
      <alignment horizontal="left" vertical="center"/>
      <protection/>
    </xf>
    <xf numFmtId="0" fontId="20" fillId="34" borderId="0" xfId="49" applyNumberFormat="1" applyFont="1" applyFill="1" applyAlignment="1">
      <alignment horizontal="left" vertical="center"/>
      <protection/>
    </xf>
    <xf numFmtId="49" fontId="20" fillId="34" borderId="0" xfId="49" applyNumberFormat="1" applyFont="1" applyFill="1" applyAlignment="1">
      <alignment vertical="center"/>
      <protection/>
    </xf>
    <xf numFmtId="0" fontId="0" fillId="34" borderId="27" xfId="49" applyFill="1" applyBorder="1" applyAlignment="1">
      <alignment horizontal="center" vertical="center"/>
      <protection/>
    </xf>
    <xf numFmtId="49" fontId="9" fillId="34" borderId="28" xfId="49" applyNumberFormat="1" applyFont="1" applyFill="1" applyBorder="1" applyAlignment="1">
      <alignment horizontal="left" vertical="center"/>
      <protection/>
    </xf>
    <xf numFmtId="49" fontId="15" fillId="34" borderId="28" xfId="49" applyNumberFormat="1" applyFont="1" applyFill="1" applyBorder="1" applyAlignment="1">
      <alignment horizontal="left" vertical="center"/>
      <protection/>
    </xf>
    <xf numFmtId="49" fontId="15" fillId="34" borderId="29" xfId="49" applyNumberFormat="1" applyFont="1" applyFill="1" applyBorder="1" applyAlignment="1">
      <alignment horizontal="left" vertical="center"/>
      <protection/>
    </xf>
    <xf numFmtId="49" fontId="15" fillId="34" borderId="28" xfId="49" applyNumberFormat="1" applyFont="1" applyFill="1" applyBorder="1" applyAlignment="1">
      <alignment horizontal="right" vertical="center"/>
      <protection/>
    </xf>
    <xf numFmtId="49" fontId="15" fillId="34" borderId="0" xfId="49" applyNumberFormat="1" applyFont="1" applyFill="1" applyAlignment="1">
      <alignment horizontal="right" vertical="center"/>
      <protection/>
    </xf>
    <xf numFmtId="49" fontId="30" fillId="34" borderId="0" xfId="49" applyNumberFormat="1" applyFont="1" applyFill="1" applyAlignment="1">
      <alignment horizontal="left" vertical="center"/>
      <protection/>
    </xf>
    <xf numFmtId="49" fontId="9" fillId="34" borderId="0" xfId="49" applyNumberFormat="1" applyFont="1" applyFill="1" applyAlignment="1">
      <alignment horizontal="left" vertical="center"/>
      <protection/>
    </xf>
    <xf numFmtId="0" fontId="0" fillId="34" borderId="0" xfId="49" applyNumberFormat="1" applyFill="1" applyAlignment="1">
      <alignment horizontal="left" vertical="center"/>
      <protection/>
    </xf>
    <xf numFmtId="49" fontId="29" fillId="38" borderId="30" xfId="49" applyNumberFormat="1" applyFont="1" applyFill="1" applyBorder="1" applyAlignment="1">
      <alignment vertical="center"/>
      <protection/>
    </xf>
    <xf numFmtId="49" fontId="29" fillId="38" borderId="31" xfId="49" applyNumberFormat="1" applyFont="1" applyFill="1" applyBorder="1" applyAlignment="1">
      <alignment vertical="center"/>
      <protection/>
    </xf>
    <xf numFmtId="49" fontId="29" fillId="38" borderId="32" xfId="49" applyNumberFormat="1" applyFont="1" applyFill="1" applyBorder="1" applyAlignment="1">
      <alignment vertical="center"/>
      <protection/>
    </xf>
    <xf numFmtId="49" fontId="14" fillId="0" borderId="0" xfId="49" applyNumberFormat="1" applyFont="1" applyAlignment="1">
      <alignment horizontal="left"/>
      <protection/>
    </xf>
    <xf numFmtId="49" fontId="0" fillId="0" borderId="0" xfId="49" applyNumberFormat="1" applyAlignment="1">
      <alignment horizontal="left"/>
      <protection/>
    </xf>
    <xf numFmtId="49" fontId="13" fillId="0" borderId="0" xfId="49" applyNumberFormat="1" applyFont="1" applyAlignment="1">
      <alignment horizontal="left"/>
      <protection/>
    </xf>
    <xf numFmtId="49" fontId="0" fillId="0" borderId="0" xfId="49" applyNumberFormat="1" applyFont="1" applyAlignment="1">
      <alignment horizontal="left"/>
      <protection/>
    </xf>
    <xf numFmtId="49" fontId="27" fillId="0" borderId="0" xfId="49" applyNumberFormat="1" applyFont="1" applyAlignment="1">
      <alignment horizontal="left"/>
      <protection/>
    </xf>
    <xf numFmtId="49" fontId="12" fillId="0" borderId="0" xfId="49" applyNumberFormat="1" applyFont="1" applyAlignment="1">
      <alignment horizontal="left" vertical="center"/>
      <protection/>
    </xf>
    <xf numFmtId="49" fontId="12" fillId="0" borderId="0" xfId="49" applyNumberFormat="1" applyFont="1" applyAlignment="1">
      <alignment horizontal="left"/>
      <protection/>
    </xf>
    <xf numFmtId="49" fontId="7" fillId="37" borderId="0" xfId="49" applyNumberFormat="1" applyFont="1" applyFill="1" applyAlignment="1">
      <alignment horizontal="left"/>
      <protection/>
    </xf>
    <xf numFmtId="0" fontId="19" fillId="37" borderId="0" xfId="49" applyFont="1" applyFill="1" applyAlignment="1">
      <alignment horizontal="left"/>
      <protection/>
    </xf>
    <xf numFmtId="49" fontId="4" fillId="0" borderId="0" xfId="49" applyNumberFormat="1" applyFont="1" applyAlignment="1">
      <alignment horizontal="left" vertical="top"/>
      <protection/>
    </xf>
    <xf numFmtId="49" fontId="10" fillId="0" borderId="0" xfId="49" applyNumberFormat="1" applyFont="1" applyAlignment="1">
      <alignment vertical="top"/>
      <protection/>
    </xf>
    <xf numFmtId="49" fontId="10" fillId="0" borderId="0" xfId="49" applyNumberFormat="1" applyFont="1" applyAlignment="1">
      <alignment vertical="top"/>
      <protection/>
    </xf>
    <xf numFmtId="0" fontId="14" fillId="0" borderId="0" xfId="49" applyFont="1">
      <alignment/>
      <protection/>
    </xf>
    <xf numFmtId="0" fontId="32" fillId="0" borderId="0" xfId="49" applyFont="1">
      <alignment/>
      <protection/>
    </xf>
    <xf numFmtId="0" fontId="8" fillId="0" borderId="0" xfId="49" applyFont="1" applyAlignment="1">
      <alignment vertical="center"/>
      <protection/>
    </xf>
    <xf numFmtId="0" fontId="40" fillId="39" borderId="16" xfId="49" applyFont="1" applyFill="1" applyBorder="1" applyAlignment="1">
      <alignment horizontal="right" vertical="center"/>
      <protection/>
    </xf>
    <xf numFmtId="49" fontId="8" fillId="0" borderId="33" xfId="49" applyNumberFormat="1" applyFont="1" applyBorder="1" applyAlignment="1">
      <alignment vertical="center"/>
      <protection/>
    </xf>
    <xf numFmtId="49" fontId="32" fillId="0" borderId="33" xfId="49" applyNumberFormat="1" applyFont="1" applyBorder="1" applyAlignment="1">
      <alignment vertical="center"/>
      <protection/>
    </xf>
    <xf numFmtId="49" fontId="32" fillId="0" borderId="16" xfId="49" applyNumberFormat="1" applyFont="1" applyBorder="1" applyAlignment="1">
      <alignment vertical="center"/>
      <protection/>
    </xf>
    <xf numFmtId="49" fontId="26" fillId="0" borderId="33" xfId="49" applyNumberFormat="1" applyFont="1" applyBorder="1" applyAlignment="1">
      <alignment horizontal="center" vertical="center"/>
      <protection/>
    </xf>
    <xf numFmtId="49" fontId="8" fillId="37" borderId="16" xfId="49" applyNumberFormat="1" applyFont="1" applyFill="1" applyBorder="1" applyAlignment="1">
      <alignment vertical="center"/>
      <protection/>
    </xf>
    <xf numFmtId="0" fontId="8" fillId="37" borderId="33" xfId="49" applyFont="1" applyFill="1" applyBorder="1" applyAlignment="1">
      <alignment vertical="center"/>
      <protection/>
    </xf>
    <xf numFmtId="49" fontId="8" fillId="0" borderId="33" xfId="49" applyNumberFormat="1" applyFont="1" applyBorder="1" applyAlignment="1">
      <alignment horizontal="center" vertical="center"/>
      <protection/>
    </xf>
    <xf numFmtId="0" fontId="8" fillId="37" borderId="16" xfId="49" applyFont="1" applyFill="1" applyBorder="1" applyAlignment="1">
      <alignment vertical="center"/>
      <protection/>
    </xf>
    <xf numFmtId="0" fontId="8" fillId="0" borderId="16" xfId="49" applyFont="1" applyBorder="1" applyAlignment="1">
      <alignment horizontal="right" vertical="center"/>
      <protection/>
    </xf>
    <xf numFmtId="49" fontId="8" fillId="0" borderId="34" xfId="49" applyNumberFormat="1" applyFont="1" applyBorder="1" applyAlignment="1">
      <alignment vertical="center"/>
      <protection/>
    </xf>
    <xf numFmtId="49" fontId="32" fillId="0" borderId="23" xfId="49" applyNumberFormat="1" applyFont="1" applyBorder="1" applyAlignment="1">
      <alignment vertical="center"/>
      <protection/>
    </xf>
    <xf numFmtId="49" fontId="8" fillId="0" borderId="0" xfId="49" applyNumberFormat="1" applyFont="1" applyAlignment="1">
      <alignment vertical="center"/>
      <protection/>
    </xf>
    <xf numFmtId="49" fontId="32" fillId="0" borderId="0" xfId="49" applyNumberFormat="1" applyFont="1" applyAlignment="1">
      <alignment vertical="center"/>
      <protection/>
    </xf>
    <xf numFmtId="49" fontId="26" fillId="0" borderId="0" xfId="49" applyNumberFormat="1" applyFont="1" applyAlignment="1">
      <alignment horizontal="center" vertical="center"/>
      <protection/>
    </xf>
    <xf numFmtId="49" fontId="8" fillId="37" borderId="23" xfId="49" applyNumberFormat="1" applyFont="1" applyFill="1" applyBorder="1" applyAlignment="1">
      <alignment vertical="center"/>
      <protection/>
    </xf>
    <xf numFmtId="0" fontId="8" fillId="37" borderId="0" xfId="49" applyFont="1" applyFill="1" applyAlignment="1">
      <alignment vertical="center"/>
      <protection/>
    </xf>
    <xf numFmtId="49" fontId="8" fillId="0" borderId="0" xfId="49" applyNumberFormat="1" applyFont="1" applyAlignment="1">
      <alignment horizontal="center" vertical="center"/>
      <protection/>
    </xf>
    <xf numFmtId="0" fontId="8" fillId="37" borderId="23" xfId="49" applyFont="1" applyFill="1" applyBorder="1" applyAlignment="1">
      <alignment vertical="center"/>
      <protection/>
    </xf>
    <xf numFmtId="0" fontId="8" fillId="0" borderId="23" xfId="49" applyFont="1" applyBorder="1" applyAlignment="1">
      <alignment horizontal="right" vertical="center"/>
      <protection/>
    </xf>
    <xf numFmtId="49" fontId="8" fillId="0" borderId="35" xfId="49" applyNumberFormat="1" applyFont="1" applyBorder="1" applyAlignment="1">
      <alignment vertical="center"/>
      <protection/>
    </xf>
    <xf numFmtId="49" fontId="32" fillId="34" borderId="23" xfId="49" applyNumberFormat="1" applyFont="1" applyFill="1" applyBorder="1" applyAlignment="1">
      <alignment vertical="center"/>
      <protection/>
    </xf>
    <xf numFmtId="49" fontId="20" fillId="34" borderId="36" xfId="49" applyNumberFormat="1" applyFont="1" applyFill="1" applyBorder="1" applyAlignment="1">
      <alignment vertical="center"/>
      <protection/>
    </xf>
    <xf numFmtId="49" fontId="20" fillId="37" borderId="37" xfId="49" applyNumberFormat="1" applyFont="1" applyFill="1" applyBorder="1" applyAlignment="1">
      <alignment vertical="center"/>
      <protection/>
    </xf>
    <xf numFmtId="49" fontId="8" fillId="0" borderId="23" xfId="49" applyNumberFormat="1" applyFont="1" applyBorder="1" applyAlignment="1">
      <alignment horizontal="right" vertical="center"/>
      <protection/>
    </xf>
    <xf numFmtId="0" fontId="20" fillId="34" borderId="38" xfId="49" applyFont="1" applyFill="1" applyBorder="1" applyAlignment="1">
      <alignment vertical="center"/>
      <protection/>
    </xf>
    <xf numFmtId="0" fontId="20" fillId="34" borderId="33" xfId="49" applyFont="1" applyFill="1" applyBorder="1" applyAlignment="1">
      <alignment vertical="center"/>
      <protection/>
    </xf>
    <xf numFmtId="0" fontId="20" fillId="34" borderId="34" xfId="49" applyFont="1" applyFill="1" applyBorder="1" applyAlignment="1">
      <alignment vertical="center"/>
      <protection/>
    </xf>
    <xf numFmtId="49" fontId="8" fillId="34" borderId="23" xfId="49" applyNumberFormat="1" applyFont="1" applyFill="1" applyBorder="1" applyAlignment="1">
      <alignment horizontal="right" vertical="center"/>
      <protection/>
    </xf>
    <xf numFmtId="49" fontId="8" fillId="34" borderId="0" xfId="49" applyNumberFormat="1" applyFont="1" applyFill="1" applyAlignment="1">
      <alignment horizontal="right" vertical="center"/>
      <protection/>
    </xf>
    <xf numFmtId="0" fontId="8" fillId="34" borderId="35" xfId="49" applyFont="1" applyFill="1" applyBorder="1" applyAlignment="1">
      <alignment vertical="center"/>
      <protection/>
    </xf>
    <xf numFmtId="49" fontId="8" fillId="0" borderId="16" xfId="49" applyNumberFormat="1" applyFont="1" applyBorder="1" applyAlignment="1">
      <alignment horizontal="right" vertical="center"/>
      <protection/>
    </xf>
    <xf numFmtId="0" fontId="8" fillId="0" borderId="33" xfId="49" applyFont="1" applyBorder="1" applyAlignment="1">
      <alignment vertical="center"/>
      <protection/>
    </xf>
    <xf numFmtId="49" fontId="25" fillId="37" borderId="10" xfId="49" applyNumberFormat="1" applyFont="1" applyFill="1" applyBorder="1" applyAlignment="1">
      <alignment vertical="center"/>
      <protection/>
    </xf>
    <xf numFmtId="49" fontId="20" fillId="0" borderId="39" xfId="49" applyNumberFormat="1" applyFont="1" applyBorder="1" applyAlignment="1">
      <alignment horizontal="left" vertical="center"/>
      <protection/>
    </xf>
    <xf numFmtId="49" fontId="20" fillId="34" borderId="39" xfId="49" applyNumberFormat="1" applyFont="1" applyFill="1" applyBorder="1" applyAlignment="1">
      <alignment horizontal="left" vertical="center"/>
      <protection/>
    </xf>
    <xf numFmtId="49" fontId="25" fillId="34" borderId="10" xfId="49" applyNumberFormat="1" applyFont="1" applyFill="1" applyBorder="1" applyAlignment="1">
      <alignment vertical="center"/>
      <protection/>
    </xf>
    <xf numFmtId="49" fontId="21" fillId="34" borderId="39" xfId="49" applyNumberFormat="1" applyFont="1" applyFill="1" applyBorder="1" applyAlignment="1">
      <alignment vertical="center"/>
      <protection/>
    </xf>
    <xf numFmtId="49" fontId="25" fillId="34" borderId="39" xfId="49" applyNumberFormat="1" applyFont="1" applyFill="1" applyBorder="1" applyAlignment="1">
      <alignment vertical="center"/>
      <protection/>
    </xf>
    <xf numFmtId="49" fontId="21" fillId="34" borderId="33" xfId="49" applyNumberFormat="1" applyFont="1" applyFill="1" applyBorder="1" applyAlignment="1">
      <alignment horizontal="center" vertical="center"/>
      <protection/>
    </xf>
    <xf numFmtId="49" fontId="21" fillId="34" borderId="40" xfId="49" applyNumberFormat="1" applyFont="1" applyFill="1" applyBorder="1" applyAlignment="1">
      <alignment horizontal="centerContinuous" vertical="center"/>
      <protection/>
    </xf>
    <xf numFmtId="49" fontId="21" fillId="34" borderId="39" xfId="49" applyNumberFormat="1" applyFont="1" applyFill="1" applyBorder="1" applyAlignment="1">
      <alignment horizontal="center" vertical="center"/>
      <protection/>
    </xf>
    <xf numFmtId="0" fontId="20" fillId="34" borderId="40" xfId="49" applyFont="1" applyFill="1" applyBorder="1" applyAlignment="1">
      <alignment vertical="center"/>
      <protection/>
    </xf>
    <xf numFmtId="0" fontId="20" fillId="34" borderId="39" xfId="49" applyFont="1" applyFill="1" applyBorder="1" applyAlignment="1">
      <alignment vertical="center"/>
      <protection/>
    </xf>
    <xf numFmtId="0" fontId="20" fillId="34" borderId="41" xfId="49" applyFont="1" applyFill="1" applyBorder="1" applyAlignment="1">
      <alignment vertical="center"/>
      <protection/>
    </xf>
    <xf numFmtId="0" fontId="0" fillId="0" borderId="0" xfId="49" applyFont="1" applyAlignment="1">
      <alignment vertical="center"/>
      <protection/>
    </xf>
    <xf numFmtId="0" fontId="0" fillId="37" borderId="0" xfId="49" applyFont="1" applyFill="1" applyAlignment="1">
      <alignment vertical="center"/>
      <protection/>
    </xf>
    <xf numFmtId="49" fontId="38" fillId="0" borderId="0" xfId="49" applyNumberFormat="1" applyFont="1" applyAlignment="1">
      <alignment vertical="center"/>
      <protection/>
    </xf>
    <xf numFmtId="49" fontId="48" fillId="0" borderId="0" xfId="49" applyNumberFormat="1" applyFont="1" applyAlignment="1">
      <alignment horizontal="right" vertical="center"/>
      <protection/>
    </xf>
    <xf numFmtId="49" fontId="48" fillId="0" borderId="33" xfId="49" applyNumberFormat="1" applyFont="1" applyBorder="1" applyAlignment="1">
      <alignment horizontal="right" vertical="center"/>
      <protection/>
    </xf>
    <xf numFmtId="49" fontId="41" fillId="0" borderId="33" xfId="49" applyNumberFormat="1" applyFont="1" applyBorder="1" applyAlignment="1">
      <alignment vertical="center"/>
      <protection/>
    </xf>
    <xf numFmtId="49" fontId="42" fillId="0" borderId="33" xfId="49" applyNumberFormat="1" applyFont="1" applyBorder="1" applyAlignment="1">
      <alignment vertical="center"/>
      <protection/>
    </xf>
    <xf numFmtId="1" fontId="36" fillId="0" borderId="33" xfId="49" applyNumberFormat="1" applyFont="1" applyBorder="1" applyAlignment="1">
      <alignment horizontal="center" vertical="center"/>
      <protection/>
    </xf>
    <xf numFmtId="49" fontId="36" fillId="0" borderId="33" xfId="49" applyNumberFormat="1" applyFont="1" applyBorder="1" applyAlignment="1">
      <alignment horizontal="center" vertical="center"/>
      <protection/>
    </xf>
    <xf numFmtId="49" fontId="35" fillId="0" borderId="0" xfId="49" applyNumberFormat="1" applyFont="1" applyAlignment="1">
      <alignment horizontal="center" vertical="center"/>
      <protection/>
    </xf>
    <xf numFmtId="0" fontId="38" fillId="0" borderId="0" xfId="49" applyFont="1" applyAlignment="1">
      <alignment vertical="center"/>
      <protection/>
    </xf>
    <xf numFmtId="0" fontId="40" fillId="39" borderId="10" xfId="49" applyFont="1" applyFill="1" applyBorder="1" applyAlignment="1">
      <alignment horizontal="right" vertical="center"/>
      <protection/>
    </xf>
    <xf numFmtId="0" fontId="35" fillId="0" borderId="33" xfId="49" applyFont="1" applyBorder="1" applyAlignment="1">
      <alignment vertical="center"/>
      <protection/>
    </xf>
    <xf numFmtId="0" fontId="37" fillId="40" borderId="33" xfId="49" applyFont="1" applyFill="1" applyBorder="1" applyAlignment="1">
      <alignment horizontal="center" vertical="center"/>
      <protection/>
    </xf>
    <xf numFmtId="0" fontId="36" fillId="0" borderId="33" xfId="49" applyFont="1" applyBorder="1" applyAlignment="1">
      <alignment vertical="center"/>
      <protection/>
    </xf>
    <xf numFmtId="49" fontId="35" fillId="34" borderId="0" xfId="49" applyNumberFormat="1" applyFont="1" applyFill="1" applyAlignment="1">
      <alignment horizontal="center" vertical="center"/>
      <protection/>
    </xf>
    <xf numFmtId="49" fontId="38" fillId="0" borderId="16" xfId="49" applyNumberFormat="1" applyFont="1" applyBorder="1" applyAlignment="1">
      <alignment vertical="center"/>
      <protection/>
    </xf>
    <xf numFmtId="0" fontId="38" fillId="0" borderId="33" xfId="49" applyFont="1" applyBorder="1" applyAlignment="1">
      <alignment vertical="center"/>
      <protection/>
    </xf>
    <xf numFmtId="49" fontId="38" fillId="0" borderId="33" xfId="49" applyNumberFormat="1" applyFont="1" applyBorder="1" applyAlignment="1">
      <alignment horizontal="left" vertical="center"/>
      <protection/>
    </xf>
    <xf numFmtId="0" fontId="36" fillId="0" borderId="33" xfId="49" applyFont="1" applyBorder="1" applyAlignment="1">
      <alignment vertical="center"/>
      <protection/>
    </xf>
    <xf numFmtId="49" fontId="36" fillId="34" borderId="0" xfId="49" applyNumberFormat="1" applyFont="1" applyFill="1" applyAlignment="1">
      <alignment horizontal="center" vertical="center"/>
      <protection/>
    </xf>
    <xf numFmtId="49" fontId="48" fillId="0" borderId="16" xfId="49" applyNumberFormat="1" applyFont="1" applyBorder="1" applyAlignment="1">
      <alignment horizontal="right" vertical="center"/>
      <protection/>
    </xf>
    <xf numFmtId="0" fontId="40" fillId="39" borderId="42" xfId="49" applyFont="1" applyFill="1" applyBorder="1" applyAlignment="1">
      <alignment horizontal="right" vertical="center"/>
      <protection/>
    </xf>
    <xf numFmtId="49" fontId="36" fillId="34" borderId="0" xfId="49" applyNumberFormat="1" applyFont="1" applyFill="1" applyAlignment="1">
      <alignment horizontal="center" vertical="center"/>
      <protection/>
    </xf>
    <xf numFmtId="49" fontId="38" fillId="0" borderId="23" xfId="49" applyNumberFormat="1" applyFont="1" applyBorder="1" applyAlignment="1">
      <alignment horizontal="left" vertical="center"/>
      <protection/>
    </xf>
    <xf numFmtId="49" fontId="38" fillId="0" borderId="0" xfId="49" applyNumberFormat="1" applyFont="1" applyAlignment="1">
      <alignment horizontal="left" vertical="center"/>
      <protection/>
    </xf>
    <xf numFmtId="49" fontId="38" fillId="0" borderId="33" xfId="49" applyNumberFormat="1" applyFont="1" applyBorder="1" applyAlignment="1">
      <alignment vertical="center"/>
      <protection/>
    </xf>
    <xf numFmtId="0" fontId="40" fillId="39" borderId="23" xfId="49" applyFont="1" applyFill="1" applyBorder="1" applyAlignment="1">
      <alignment horizontal="right" vertical="center"/>
      <protection/>
    </xf>
    <xf numFmtId="0" fontId="32" fillId="0" borderId="0" xfId="49" applyFont="1" applyAlignment="1">
      <alignment horizontal="right" vertical="center"/>
      <protection/>
    </xf>
    <xf numFmtId="49" fontId="38" fillId="0" borderId="23" xfId="49" applyNumberFormat="1" applyFont="1" applyBorder="1" applyAlignment="1">
      <alignment vertical="center"/>
      <protection/>
    </xf>
    <xf numFmtId="49" fontId="38" fillId="0" borderId="16" xfId="49" applyNumberFormat="1" applyFont="1" applyBorder="1" applyAlignment="1">
      <alignment horizontal="left" vertical="center"/>
      <protection/>
    </xf>
    <xf numFmtId="49" fontId="35" fillId="34" borderId="0" xfId="49" applyNumberFormat="1" applyFont="1" applyFill="1" applyAlignment="1">
      <alignment horizontal="center" vertical="center"/>
      <protection/>
    </xf>
    <xf numFmtId="0" fontId="39" fillId="37" borderId="23" xfId="49" applyFont="1" applyFill="1" applyBorder="1" applyAlignment="1">
      <alignment vertical="center"/>
      <protection/>
    </xf>
    <xf numFmtId="0" fontId="40" fillId="39" borderId="0" xfId="49" applyFont="1" applyFill="1" applyAlignment="1">
      <alignment horizontal="right" vertical="center"/>
      <protection/>
    </xf>
    <xf numFmtId="0" fontId="38" fillId="0" borderId="16" xfId="49" applyFont="1" applyBorder="1" applyAlignment="1">
      <alignment horizontal="right" vertical="center"/>
      <protection/>
    </xf>
    <xf numFmtId="0" fontId="44" fillId="0" borderId="0" xfId="49" applyFont="1" applyAlignment="1">
      <alignment vertical="center"/>
      <protection/>
    </xf>
    <xf numFmtId="0" fontId="49" fillId="37" borderId="0" xfId="49" applyFont="1" applyFill="1" applyAlignment="1">
      <alignment horizontal="right" vertical="center"/>
      <protection/>
    </xf>
    <xf numFmtId="49" fontId="38" fillId="41" borderId="0" xfId="49" applyNumberFormat="1" applyFont="1" applyFill="1" applyAlignment="1">
      <alignment vertical="center"/>
      <protection/>
    </xf>
    <xf numFmtId="49" fontId="38" fillId="41" borderId="16" xfId="49" applyNumberFormat="1" applyFont="1" applyFill="1" applyBorder="1" applyAlignment="1">
      <alignment vertical="center"/>
      <protection/>
    </xf>
    <xf numFmtId="0" fontId="38" fillId="41" borderId="33" xfId="49" applyFont="1" applyFill="1" applyBorder="1" applyAlignment="1">
      <alignment vertical="center"/>
      <protection/>
    </xf>
    <xf numFmtId="0" fontId="43" fillId="37" borderId="0" xfId="49" applyFont="1" applyFill="1" applyAlignment="1">
      <alignment horizontal="right" vertical="center"/>
      <protection/>
    </xf>
    <xf numFmtId="49" fontId="38" fillId="41" borderId="33" xfId="49" applyNumberFormat="1" applyFont="1" applyFill="1" applyBorder="1" applyAlignment="1">
      <alignment vertical="center"/>
      <protection/>
    </xf>
    <xf numFmtId="0" fontId="40" fillId="42" borderId="42" xfId="49" applyFont="1" applyFill="1" applyBorder="1" applyAlignment="1">
      <alignment horizontal="right" vertical="center"/>
      <protection/>
    </xf>
    <xf numFmtId="0" fontId="32" fillId="41" borderId="0" xfId="49" applyFont="1" applyFill="1" applyAlignment="1">
      <alignment horizontal="right" vertical="center"/>
      <protection/>
    </xf>
    <xf numFmtId="0" fontId="36" fillId="37" borderId="0" xfId="49" applyFont="1" applyFill="1" applyAlignment="1">
      <alignment horizontal="right" vertical="center"/>
      <protection/>
    </xf>
    <xf numFmtId="49" fontId="8" fillId="41" borderId="0" xfId="49" applyNumberFormat="1" applyFont="1" applyFill="1" applyAlignment="1">
      <alignment horizontal="center" vertical="center"/>
      <protection/>
    </xf>
    <xf numFmtId="49" fontId="8" fillId="34" borderId="0" xfId="49" applyNumberFormat="1" applyFont="1" applyFill="1" applyAlignment="1">
      <alignment horizontal="center" vertical="center"/>
      <protection/>
    </xf>
    <xf numFmtId="0" fontId="0" fillId="0" borderId="43" xfId="49" applyFont="1" applyBorder="1" applyAlignment="1">
      <alignment vertical="center"/>
      <protection/>
    </xf>
    <xf numFmtId="0" fontId="0" fillId="0" borderId="44" xfId="49" applyFont="1" applyBorder="1" applyAlignment="1">
      <alignment vertical="center"/>
      <protection/>
    </xf>
    <xf numFmtId="0" fontId="0" fillId="0" borderId="45" xfId="49" applyFont="1" applyBorder="1" applyAlignment="1">
      <alignment vertical="center"/>
      <protection/>
    </xf>
    <xf numFmtId="0" fontId="9" fillId="0" borderId="0" xfId="49" applyFont="1" applyAlignment="1">
      <alignment vertical="center"/>
      <protection/>
    </xf>
    <xf numFmtId="49" fontId="30" fillId="0" borderId="0" xfId="49" applyNumberFormat="1" applyFont="1" applyAlignment="1">
      <alignment vertical="center"/>
      <protection/>
    </xf>
    <xf numFmtId="49" fontId="9" fillId="0" borderId="0" xfId="49" applyNumberFormat="1" applyFont="1" applyAlignment="1">
      <alignment horizontal="center" vertical="center"/>
      <protection/>
    </xf>
    <xf numFmtId="49" fontId="30" fillId="0" borderId="0" xfId="49" applyNumberFormat="1" applyFont="1" applyAlignment="1">
      <alignment horizontal="center" vertical="center"/>
      <protection/>
    </xf>
    <xf numFmtId="49" fontId="9" fillId="0" borderId="0" xfId="49" applyNumberFormat="1" applyFont="1" applyAlignment="1">
      <alignment horizontal="left" vertical="center"/>
      <protection/>
    </xf>
    <xf numFmtId="49" fontId="0" fillId="0" borderId="0" xfId="49" applyNumberFormat="1" applyFont="1" applyAlignment="1">
      <alignment vertical="center"/>
      <protection/>
    </xf>
    <xf numFmtId="0" fontId="9" fillId="0" borderId="0" xfId="49" applyFont="1" applyAlignment="1">
      <alignment horizontal="center" vertical="center"/>
      <protection/>
    </xf>
    <xf numFmtId="49" fontId="9" fillId="34" borderId="0" xfId="49" applyNumberFormat="1" applyFont="1" applyFill="1" applyAlignment="1">
      <alignment horizontal="right" vertical="center"/>
      <protection/>
    </xf>
    <xf numFmtId="49" fontId="32" fillId="34" borderId="0" xfId="49" applyNumberFormat="1" applyFont="1" applyFill="1" applyAlignment="1">
      <alignment vertical="center"/>
      <protection/>
    </xf>
    <xf numFmtId="49" fontId="32" fillId="34" borderId="0" xfId="49" applyNumberFormat="1" applyFont="1" applyFill="1" applyAlignment="1">
      <alignment horizontal="center" vertical="center"/>
      <protection/>
    </xf>
    <xf numFmtId="49" fontId="8" fillId="34" borderId="0" xfId="49" applyNumberFormat="1" applyFont="1" applyFill="1" applyAlignment="1">
      <alignment horizontal="left" vertical="center"/>
      <protection/>
    </xf>
    <xf numFmtId="0" fontId="16" fillId="0" borderId="0" xfId="49" applyFont="1" applyAlignment="1">
      <alignment vertical="center"/>
      <protection/>
    </xf>
    <xf numFmtId="49" fontId="16" fillId="0" borderId="11" xfId="49" applyNumberFormat="1" applyFont="1" applyBorder="1" applyAlignment="1">
      <alignment vertical="center"/>
      <protection/>
    </xf>
    <xf numFmtId="49" fontId="34" fillId="0" borderId="11" xfId="49" applyNumberFormat="1" applyFont="1" applyBorder="1" applyAlignment="1">
      <alignment vertical="center"/>
      <protection/>
    </xf>
    <xf numFmtId="0" fontId="17" fillId="0" borderId="11" xfId="49" applyFont="1" applyBorder="1" applyAlignment="1">
      <alignment horizontal="right" vertical="center"/>
      <protection/>
    </xf>
    <xf numFmtId="49" fontId="0" fillId="0" borderId="11" xfId="49" applyNumberFormat="1" applyFont="1" applyBorder="1" applyAlignment="1">
      <alignment vertical="center"/>
      <protection/>
    </xf>
    <xf numFmtId="49" fontId="25" fillId="34" borderId="0" xfId="49" applyNumberFormat="1" applyFont="1" applyFill="1" applyAlignment="1">
      <alignment vertical="center"/>
      <protection/>
    </xf>
    <xf numFmtId="0" fontId="0" fillId="0" borderId="0" xfId="49" applyFont="1">
      <alignment/>
      <protection/>
    </xf>
    <xf numFmtId="49" fontId="14" fillId="0" borderId="0" xfId="49" applyNumberFormat="1" applyFont="1">
      <alignment/>
      <protection/>
    </xf>
    <xf numFmtId="49" fontId="0" fillId="0" borderId="0" xfId="49" applyNumberFormat="1" applyFont="1">
      <alignment/>
      <protection/>
    </xf>
    <xf numFmtId="49" fontId="12" fillId="0" borderId="0" xfId="49" applyNumberFormat="1" applyFont="1">
      <alignment/>
      <protection/>
    </xf>
    <xf numFmtId="0" fontId="4" fillId="0" borderId="0" xfId="49" applyFont="1" applyAlignment="1">
      <alignment vertical="top"/>
      <protection/>
    </xf>
    <xf numFmtId="49" fontId="24" fillId="0" borderId="0" xfId="49" applyNumberFormat="1" applyFont="1" applyAlignment="1">
      <alignment vertical="top"/>
      <protection/>
    </xf>
    <xf numFmtId="49" fontId="4" fillId="0" borderId="0" xfId="49" applyNumberFormat="1" applyFont="1" applyAlignment="1">
      <alignment vertical="top"/>
      <protection/>
    </xf>
    <xf numFmtId="0" fontId="0" fillId="0" borderId="0" xfId="49" applyAlignment="1">
      <alignment horizontal="left"/>
      <protection/>
    </xf>
    <xf numFmtId="0" fontId="0" fillId="34" borderId="0" xfId="49" applyFill="1">
      <alignment/>
      <protection/>
    </xf>
    <xf numFmtId="0" fontId="0" fillId="34" borderId="0" xfId="49" applyFill="1" applyAlignment="1">
      <alignment horizontal="left"/>
      <protection/>
    </xf>
    <xf numFmtId="0" fontId="8" fillId="34" borderId="0" xfId="49" applyFont="1" applyFill="1">
      <alignment/>
      <protection/>
    </xf>
    <xf numFmtId="0" fontId="6" fillId="34" borderId="0" xfId="49" applyFont="1" applyFill="1" applyAlignment="1">
      <alignment/>
      <protection/>
    </xf>
    <xf numFmtId="0" fontId="6" fillId="34" borderId="0" xfId="49" applyFont="1" applyFill="1">
      <alignment/>
      <protection/>
    </xf>
    <xf numFmtId="0" fontId="0" fillId="34" borderId="0" xfId="49" applyFill="1" applyAlignment="1">
      <alignment vertical="center"/>
      <protection/>
    </xf>
    <xf numFmtId="0" fontId="0" fillId="34" borderId="0" xfId="49" applyFont="1" applyFill="1" applyAlignment="1">
      <alignment horizontal="left" vertical="center"/>
      <protection/>
    </xf>
    <xf numFmtId="0" fontId="13" fillId="34" borderId="0" xfId="49" applyFont="1" applyFill="1" applyAlignment="1">
      <alignment vertical="center"/>
      <protection/>
    </xf>
    <xf numFmtId="0" fontId="0" fillId="34" borderId="0" xfId="49" applyFont="1" applyFill="1" applyAlignment="1">
      <alignment vertical="center"/>
      <protection/>
    </xf>
    <xf numFmtId="0" fontId="16" fillId="33" borderId="12" xfId="49" applyFont="1" applyFill="1" applyBorder="1" applyAlignment="1">
      <alignment vertical="center"/>
      <protection/>
    </xf>
    <xf numFmtId="0" fontId="6" fillId="34" borderId="0" xfId="49" applyFont="1" applyFill="1" applyAlignment="1">
      <alignment horizontal="left"/>
      <protection/>
    </xf>
    <xf numFmtId="49" fontId="9" fillId="34" borderId="0" xfId="49" applyNumberFormat="1" applyFont="1" applyFill="1" applyAlignment="1">
      <alignment vertical="center"/>
      <protection/>
    </xf>
    <xf numFmtId="49" fontId="9" fillId="34" borderId="26" xfId="49" applyNumberFormat="1" applyFont="1" applyFill="1" applyBorder="1" applyAlignment="1">
      <alignment vertical="center"/>
      <protection/>
    </xf>
    <xf numFmtId="49" fontId="17" fillId="33" borderId="10" xfId="49" applyNumberFormat="1" applyFont="1" applyFill="1" applyBorder="1" applyAlignment="1">
      <alignment horizontal="left" vertical="center"/>
      <protection/>
    </xf>
    <xf numFmtId="49" fontId="16" fillId="33" borderId="12" xfId="49" applyNumberFormat="1" applyFont="1" applyFill="1" applyBorder="1" applyAlignment="1">
      <alignment vertical="center"/>
      <protection/>
    </xf>
    <xf numFmtId="49" fontId="16" fillId="34" borderId="0" xfId="49" applyNumberFormat="1" applyFont="1" applyFill="1" applyAlignment="1">
      <alignment vertical="center"/>
      <protection/>
    </xf>
    <xf numFmtId="14" fontId="16" fillId="33" borderId="12" xfId="49" applyNumberFormat="1" applyFont="1" applyFill="1" applyBorder="1" applyAlignment="1">
      <alignment horizontal="left" vertical="center"/>
      <protection/>
    </xf>
    <xf numFmtId="49" fontId="15" fillId="34" borderId="0" xfId="49" applyNumberFormat="1" applyFont="1" applyFill="1" applyAlignment="1">
      <alignment horizontal="left" vertical="center"/>
      <protection/>
    </xf>
    <xf numFmtId="49" fontId="14" fillId="34" borderId="0" xfId="49" applyNumberFormat="1" applyFont="1" applyFill="1" applyAlignment="1">
      <alignment horizontal="left" vertical="center"/>
      <protection/>
    </xf>
    <xf numFmtId="49" fontId="13" fillId="34" borderId="0" xfId="49" applyNumberFormat="1" applyFont="1" applyFill="1" applyAlignment="1">
      <alignment horizontal="left" vertical="center"/>
      <protection/>
    </xf>
    <xf numFmtId="0" fontId="12" fillId="34" borderId="0" xfId="49" applyFont="1" applyFill="1" applyAlignment="1">
      <alignment vertical="center"/>
      <protection/>
    </xf>
    <xf numFmtId="49" fontId="12" fillId="34" borderId="0" xfId="49" applyNumberFormat="1" applyFont="1" applyFill="1" applyAlignment="1">
      <alignment horizontal="left" vertical="center"/>
      <protection/>
    </xf>
    <xf numFmtId="0" fontId="12" fillId="34" borderId="26" xfId="49" applyFont="1" applyFill="1" applyBorder="1" applyAlignment="1">
      <alignment horizontal="left" vertical="center"/>
      <protection/>
    </xf>
    <xf numFmtId="0" fontId="8" fillId="34" borderId="0" xfId="49" applyFont="1" applyFill="1" applyAlignment="1">
      <alignment vertical="center"/>
      <protection/>
    </xf>
    <xf numFmtId="49" fontId="8" fillId="34" borderId="0" xfId="49" applyNumberFormat="1" applyFont="1" applyFill="1" applyAlignment="1">
      <alignment vertical="center"/>
      <protection/>
    </xf>
    <xf numFmtId="49" fontId="4" fillId="34" borderId="0" xfId="49" applyNumberFormat="1" applyFont="1" applyFill="1" applyAlignment="1">
      <alignment horizontal="right" vertical="center"/>
      <protection/>
    </xf>
    <xf numFmtId="49" fontId="11" fillId="34" borderId="0" xfId="49" applyNumberFormat="1" applyFont="1" applyFill="1" applyAlignment="1">
      <alignment horizontal="left" vertical="center"/>
      <protection/>
    </xf>
    <xf numFmtId="49" fontId="4" fillId="34" borderId="0" xfId="49" applyNumberFormat="1" applyFont="1" applyFill="1" applyAlignment="1">
      <alignment vertical="center"/>
      <protection/>
    </xf>
    <xf numFmtId="49" fontId="10" fillId="33" borderId="10" xfId="49" applyNumberFormat="1" applyFont="1" applyFill="1" applyBorder="1" applyAlignment="1">
      <alignment vertical="center"/>
      <protection/>
    </xf>
    <xf numFmtId="0" fontId="7" fillId="33" borderId="30" xfId="49" applyFont="1" applyFill="1" applyBorder="1" applyAlignment="1">
      <alignment horizontal="centerContinuous" vertical="center"/>
      <protection/>
    </xf>
    <xf numFmtId="0" fontId="7" fillId="33" borderId="31" xfId="49" applyFont="1" applyFill="1" applyBorder="1" applyAlignment="1">
      <alignment horizontal="centerContinuous" vertical="center"/>
      <protection/>
    </xf>
    <xf numFmtId="0" fontId="7" fillId="33" borderId="32" xfId="49" applyFont="1" applyFill="1" applyBorder="1" applyAlignment="1">
      <alignment horizontal="centerContinuous" vertical="center"/>
      <protection/>
    </xf>
    <xf numFmtId="0" fontId="6" fillId="34" borderId="0" xfId="49" applyFont="1" applyFill="1" applyAlignment="1">
      <alignment horizontal="left" vertical="center"/>
      <protection/>
    </xf>
    <xf numFmtId="0" fontId="6" fillId="34" borderId="0" xfId="49" applyFont="1" applyFill="1" applyAlignment="1">
      <alignment vertical="center"/>
      <protection/>
    </xf>
    <xf numFmtId="0" fontId="6" fillId="34" borderId="0" xfId="49" applyFont="1" applyFill="1" applyAlignment="1">
      <alignment horizontal="center" vertical="center"/>
      <protection/>
    </xf>
    <xf numFmtId="0" fontId="4" fillId="0" borderId="0" xfId="49" applyFont="1" applyAlignment="1">
      <alignment vertical="center"/>
      <protection/>
    </xf>
    <xf numFmtId="0" fontId="4" fillId="34" borderId="0" xfId="49" applyFont="1" applyFill="1" applyAlignment="1">
      <alignment vertical="center"/>
      <protection/>
    </xf>
    <xf numFmtId="0" fontId="5" fillId="38" borderId="30" xfId="49" applyFont="1" applyFill="1" applyBorder="1" applyAlignment="1">
      <alignment horizontal="centerContinuous" vertical="center"/>
      <protection/>
    </xf>
    <xf numFmtId="0" fontId="5" fillId="38" borderId="31" xfId="49" applyFont="1" applyFill="1" applyBorder="1" applyAlignment="1">
      <alignment horizontal="centerContinuous" vertical="center"/>
      <protection/>
    </xf>
    <xf numFmtId="0" fontId="5" fillId="38" borderId="32" xfId="49" applyFont="1" applyFill="1" applyBorder="1" applyAlignment="1">
      <alignment horizontal="centerContinuous" vertical="center"/>
      <protection/>
    </xf>
    <xf numFmtId="0" fontId="0" fillId="34" borderId="0" xfId="49" applyFill="1" applyAlignment="1">
      <alignment horizontal="left" vertical="center"/>
      <protection/>
    </xf>
    <xf numFmtId="0" fontId="3" fillId="34" borderId="0" xfId="49" applyFont="1" applyFill="1" applyAlignment="1">
      <alignment vertical="center"/>
      <protection/>
    </xf>
    <xf numFmtId="49" fontId="46" fillId="33" borderId="41" xfId="49" applyNumberFormat="1" applyFont="1" applyFill="1" applyBorder="1" applyAlignment="1">
      <alignment vertical="center"/>
      <protection/>
    </xf>
    <xf numFmtId="49" fontId="19" fillId="0" borderId="0" xfId="49" applyNumberFormat="1" applyFont="1" applyAlignment="1">
      <alignment horizontal="left"/>
      <protection/>
    </xf>
    <xf numFmtId="0" fontId="0" fillId="0" borderId="13" xfId="0" applyFont="1" applyFill="1" applyBorder="1" applyAlignment="1">
      <alignment horizontal="center" vertical="center"/>
    </xf>
    <xf numFmtId="0" fontId="0" fillId="0" borderId="46" xfId="0" applyFont="1" applyBorder="1" applyAlignment="1">
      <alignment horizontal="center" vertical="center"/>
    </xf>
    <xf numFmtId="1" fontId="0" fillId="0" borderId="13" xfId="0" applyNumberFormat="1" applyFont="1" applyBorder="1" applyAlignment="1">
      <alignment horizontal="center" vertical="center"/>
    </xf>
    <xf numFmtId="0" fontId="0" fillId="35" borderId="13" xfId="0" applyFont="1" applyFill="1" applyBorder="1" applyAlignment="1">
      <alignment horizontal="center" vertical="center"/>
    </xf>
    <xf numFmtId="1" fontId="0" fillId="35" borderId="13" xfId="0" applyNumberFormat="1" applyFont="1" applyFill="1" applyBorder="1" applyAlignment="1">
      <alignment horizontal="center" vertical="center"/>
    </xf>
    <xf numFmtId="0" fontId="38" fillId="0" borderId="0" xfId="49" applyFont="1" applyAlignment="1">
      <alignment horizontal="center" vertical="center"/>
      <protection/>
    </xf>
    <xf numFmtId="49" fontId="38" fillId="41" borderId="0" xfId="49" applyNumberFormat="1" applyFont="1" applyFill="1" applyAlignment="1">
      <alignment horizontal="center" vertical="center"/>
      <protection/>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horizontal="center" vertical="center"/>
    </xf>
    <xf numFmtId="0" fontId="13" fillId="0" borderId="0" xfId="49" applyFont="1" applyAlignment="1">
      <alignment vertical="center"/>
      <protection/>
    </xf>
    <xf numFmtId="49" fontId="41" fillId="0" borderId="0" xfId="49" applyNumberFormat="1" applyFont="1" applyAlignment="1">
      <alignment vertical="center"/>
      <protection/>
    </xf>
    <xf numFmtId="0" fontId="38" fillId="0" borderId="33" xfId="49" applyFont="1" applyBorder="1" applyAlignment="1">
      <alignment horizontal="center" vertical="center"/>
      <protection/>
    </xf>
    <xf numFmtId="0" fontId="38" fillId="0" borderId="0" xfId="49" applyFont="1" applyBorder="1" applyAlignment="1">
      <alignment horizontal="center" vertical="center"/>
      <protection/>
    </xf>
    <xf numFmtId="0" fontId="38" fillId="41" borderId="33" xfId="49" applyFont="1" applyFill="1" applyBorder="1" applyAlignment="1">
      <alignment horizontal="center" vertical="center"/>
      <protection/>
    </xf>
    <xf numFmtId="14" fontId="16" fillId="0" borderId="11" xfId="49" applyNumberFormat="1" applyFont="1" applyBorder="1" applyAlignment="1">
      <alignment horizontal="left" vertical="center"/>
      <protection/>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23">
    <dxf>
      <font>
        <b/>
        <i val="0"/>
      </font>
    </dxf>
    <dxf>
      <font>
        <b/>
        <i val="0"/>
      </font>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i val="0"/>
        <color indexed="23"/>
      </font>
      <fill>
        <patternFill>
          <bgColor indexed="23"/>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OTOTYPE%20CRETA%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Plr Notice"/>
      <sheetName val="Boys Plr List"/>
      <sheetName val="Girls Plr List"/>
      <sheetName val="Boys Si Main Draw Sign-in sheet"/>
      <sheetName val="Boys Si Main 16"/>
      <sheetName val="Boys Si Main 24&amp;32"/>
      <sheetName val="Girls Si MainDraw Sign-in sheet"/>
      <sheetName val="Girls Si Main Draw Prep"/>
      <sheetName val="Girls Si Main 16"/>
      <sheetName val="Girls Si Main 24&amp;32"/>
      <sheetName val="Girls Si Main 48&amp;64"/>
      <sheetName val="Boys Si Qual Sign-in sheet"/>
      <sheetName val="Boys Si Qual Draw Prep"/>
      <sheetName val="Boys Si Qual 16&gt;2"/>
      <sheetName val="Boys Si Qual 32&gt;4"/>
      <sheetName val="Boys Si Qual 32&gt;8"/>
      <sheetName val="Boys Si Qual 64&gt;8"/>
      <sheetName val="Boys Si Qual 96&amp;128&gt;8"/>
      <sheetName val="Girls Si Qual Sign-in sheet"/>
      <sheetName val="Girls Si Qual Draw Prep"/>
      <sheetName val="Girls Si Qual 16&gt;2"/>
      <sheetName val="Girls Si Qual 32&gt;4"/>
      <sheetName val="Girls Si Qual 32&gt;8"/>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Practice Cts"/>
      <sheetName val="Boys Si LL List"/>
      <sheetName val="Girls Si LL List"/>
      <sheetName val="Boys Si Alt List"/>
      <sheetName val="Girls Si Alt List"/>
      <sheetName val="Boys Do Alt List"/>
      <sheetName val="Girls Do Alt Li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G18"/>
  <sheetViews>
    <sheetView showGridLines="0" showZeros="0" zoomScalePageLayoutView="0" workbookViewId="0" topLeftCell="A1">
      <selection activeCell="D7" sqref="D7"/>
    </sheetView>
  </sheetViews>
  <sheetFormatPr defaultColWidth="9.140625" defaultRowHeight="12.75"/>
  <cols>
    <col min="1" max="4" width="19.140625" style="32" customWidth="1"/>
    <col min="5" max="5" width="19.140625" style="222" customWidth="1"/>
    <col min="6" max="16384" width="9.140625" style="32" customWidth="1"/>
  </cols>
  <sheetData>
    <row r="1" spans="1:7" s="58" customFormat="1" ht="49.5" customHeight="1" thickBot="1">
      <c r="A1" s="264" t="s">
        <v>0</v>
      </c>
      <c r="B1" s="264"/>
      <c r="C1" s="264"/>
      <c r="D1" s="264"/>
      <c r="E1" s="263"/>
      <c r="F1" s="228"/>
      <c r="G1" s="228"/>
    </row>
    <row r="2" spans="1:7" s="258" customFormat="1" ht="36.75" customHeight="1" thickBot="1">
      <c r="A2" s="262" t="s">
        <v>1</v>
      </c>
      <c r="B2" s="261"/>
      <c r="C2" s="261"/>
      <c r="D2" s="261"/>
      <c r="E2" s="260"/>
      <c r="F2" s="259"/>
      <c r="G2" s="259"/>
    </row>
    <row r="3" spans="1:7" s="58" customFormat="1" ht="6" customHeight="1" thickBot="1">
      <c r="A3" s="257"/>
      <c r="B3" s="256"/>
      <c r="C3" s="256"/>
      <c r="D3" s="256"/>
      <c r="E3" s="255"/>
      <c r="F3" s="228"/>
      <c r="G3" s="228"/>
    </row>
    <row r="4" spans="1:7" s="58" customFormat="1" ht="20.25" customHeight="1" thickBot="1">
      <c r="A4" s="254" t="s">
        <v>2</v>
      </c>
      <c r="B4" s="253"/>
      <c r="C4" s="253"/>
      <c r="D4" s="253"/>
      <c r="E4" s="252"/>
      <c r="F4" s="228"/>
      <c r="G4" s="228"/>
    </row>
    <row r="5" spans="1:7" s="102" customFormat="1" ht="15" customHeight="1">
      <c r="A5" s="235" t="s">
        <v>3</v>
      </c>
      <c r="B5" s="234"/>
      <c r="C5" s="234"/>
      <c r="D5" s="234"/>
      <c r="E5" s="83"/>
      <c r="F5" s="247"/>
      <c r="G5" s="246"/>
    </row>
    <row r="6" spans="1:7" s="58" customFormat="1" ht="26.25">
      <c r="A6" s="265" t="s">
        <v>62</v>
      </c>
      <c r="B6" s="251"/>
      <c r="C6" s="250"/>
      <c r="D6" s="249"/>
      <c r="E6" s="248" t="s">
        <v>36</v>
      </c>
      <c r="F6" s="228"/>
      <c r="G6" s="228"/>
    </row>
    <row r="7" spans="1:7" s="102" customFormat="1" ht="15" customHeight="1">
      <c r="A7" s="235" t="s">
        <v>42</v>
      </c>
      <c r="B7" s="234"/>
      <c r="C7" s="234"/>
      <c r="D7" s="205" t="s">
        <v>32</v>
      </c>
      <c r="E7" s="5" t="s">
        <v>31</v>
      </c>
      <c r="F7" s="247"/>
      <c r="G7" s="246"/>
    </row>
    <row r="8" spans="1:7" s="58" customFormat="1" ht="16.5" customHeight="1">
      <c r="A8" s="245" t="s">
        <v>221</v>
      </c>
      <c r="B8" s="244"/>
      <c r="C8" s="243"/>
      <c r="D8" s="242"/>
      <c r="E8" s="241"/>
      <c r="F8" s="228"/>
      <c r="G8" s="228"/>
    </row>
    <row r="9" spans="1:7" s="58" customFormat="1" ht="15" customHeight="1">
      <c r="A9" s="235" t="s">
        <v>37</v>
      </c>
      <c r="B9" s="234"/>
      <c r="C9" s="234" t="s">
        <v>38</v>
      </c>
      <c r="D9" s="234" t="s">
        <v>39</v>
      </c>
      <c r="E9" s="240" t="s">
        <v>41</v>
      </c>
      <c r="F9" s="228"/>
      <c r="G9" s="228"/>
    </row>
    <row r="10" spans="1:7" s="58" customFormat="1" ht="12.75">
      <c r="A10" s="239" t="s">
        <v>222</v>
      </c>
      <c r="B10" s="238"/>
      <c r="C10" s="237" t="s">
        <v>254</v>
      </c>
      <c r="D10" s="1" t="s">
        <v>255</v>
      </c>
      <c r="E10" s="236" t="s">
        <v>223</v>
      </c>
      <c r="F10" s="228"/>
      <c r="G10" s="228"/>
    </row>
    <row r="11" spans="1:7" ht="12.75">
      <c r="A11" s="235" t="s">
        <v>4</v>
      </c>
      <c r="B11" s="234"/>
      <c r="C11" s="227"/>
      <c r="D11" s="227"/>
      <c r="E11" s="233"/>
      <c r="F11" s="223"/>
      <c r="G11" s="223"/>
    </row>
    <row r="12" spans="1:7" s="58" customFormat="1" ht="12.75">
      <c r="A12" s="232" t="s">
        <v>84</v>
      </c>
      <c r="B12" s="228"/>
      <c r="C12" s="231"/>
      <c r="D12" s="230"/>
      <c r="E12" s="229"/>
      <c r="F12" s="228"/>
      <c r="G12" s="228"/>
    </row>
    <row r="13" spans="1:7" ht="7.5" customHeight="1">
      <c r="A13" s="223"/>
      <c r="B13" s="223"/>
      <c r="C13" s="223"/>
      <c r="D13" s="223"/>
      <c r="E13" s="224"/>
      <c r="F13" s="223"/>
      <c r="G13" s="223"/>
    </row>
    <row r="14" spans="1:7" ht="107.25" customHeight="1">
      <c r="A14" s="223"/>
      <c r="B14" s="223"/>
      <c r="C14" s="223"/>
      <c r="D14" s="223"/>
      <c r="E14" s="224"/>
      <c r="F14" s="223"/>
      <c r="G14" s="223"/>
    </row>
    <row r="15" spans="1:7" ht="12.75">
      <c r="A15" s="227" t="s">
        <v>33</v>
      </c>
      <c r="B15" s="227"/>
      <c r="C15" s="227"/>
      <c r="D15" s="227"/>
      <c r="E15" s="224"/>
      <c r="F15" s="223"/>
      <c r="G15" s="223"/>
    </row>
    <row r="16" spans="1:7" ht="12.75">
      <c r="A16" s="227" t="s">
        <v>5</v>
      </c>
      <c r="B16" s="227"/>
      <c r="C16" s="227"/>
      <c r="D16" s="227"/>
      <c r="E16" s="226"/>
      <c r="F16" s="223"/>
      <c r="G16" s="223"/>
    </row>
    <row r="17" spans="1:7" ht="12.75" customHeight="1">
      <c r="A17" s="225" t="s">
        <v>6</v>
      </c>
      <c r="B17" s="2" t="s">
        <v>7</v>
      </c>
      <c r="C17" s="2"/>
      <c r="D17" s="3"/>
      <c r="E17" s="224"/>
      <c r="F17" s="223"/>
      <c r="G17" s="223"/>
    </row>
    <row r="18" spans="1:7" ht="12.75">
      <c r="A18" s="223"/>
      <c r="B18" s="223"/>
      <c r="C18" s="223"/>
      <c r="D18" s="223"/>
      <c r="E18" s="224"/>
      <c r="F18" s="223"/>
      <c r="G18" s="223"/>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6"/>
  <dimension ref="A1:U134"/>
  <sheetViews>
    <sheetView showGridLines="0" showZeros="0" zoomScale="86" zoomScaleNormal="86" zoomScalePageLayoutView="0" workbookViewId="0" topLeftCell="A1">
      <pane ySplit="6" topLeftCell="A10" activePane="bottomLeft" state="frozen"/>
      <selection pane="topLeft" activeCell="A4" sqref="A4:C4"/>
      <selection pane="bottomLeft" activeCell="E22" sqref="E22"/>
    </sheetView>
  </sheetViews>
  <sheetFormatPr defaultColWidth="9.140625" defaultRowHeight="12.75"/>
  <cols>
    <col min="1" max="1" width="3.8515625" style="32" customWidth="1"/>
    <col min="2" max="2" width="21.421875" style="32" customWidth="1"/>
    <col min="3" max="3" width="14.8515625" style="32" customWidth="1"/>
    <col min="4" max="4" width="14.57421875" style="33" customWidth="1"/>
    <col min="5" max="5" width="20.00390625" style="34" customWidth="1"/>
    <col min="6" max="6" width="7.7109375" style="34" customWidth="1"/>
    <col min="7" max="7" width="2.28125" style="34" customWidth="1"/>
    <col min="8" max="8" width="21.421875" style="33" customWidth="1"/>
    <col min="9" max="9" width="3.140625" style="33" customWidth="1"/>
    <col min="10" max="10" width="3.00390625" style="33" customWidth="1"/>
    <col min="11" max="11" width="7.7109375" style="33" hidden="1" customWidth="1"/>
    <col min="12" max="14" width="6.8515625" style="33" hidden="1" customWidth="1"/>
    <col min="15" max="15" width="3.140625" style="33" customWidth="1"/>
    <col min="16" max="16" width="13.421875" style="33" customWidth="1"/>
    <col min="17" max="17" width="6.8515625" style="33" hidden="1" customWidth="1"/>
    <col min="18" max="18" width="4.00390625" style="33" customWidth="1"/>
    <col min="19" max="19" width="9.140625" style="32" customWidth="1"/>
    <col min="20" max="21" width="9.140625" style="32" hidden="1" customWidth="1"/>
    <col min="22" max="16384" width="9.140625" style="32" customWidth="1"/>
  </cols>
  <sheetData>
    <row r="1" spans="1:18" ht="26.25">
      <c r="A1" s="99" t="str">
        <f>'Week SetUp (2)'!$A$6</f>
        <v>Ζ΄ ΕΝΩΣΗ</v>
      </c>
      <c r="B1" s="98"/>
      <c r="C1" s="98"/>
      <c r="D1" s="92" t="s">
        <v>84</v>
      </c>
      <c r="E1" s="92"/>
      <c r="F1" s="92"/>
      <c r="G1" s="97"/>
      <c r="H1" s="90"/>
      <c r="I1" s="96"/>
      <c r="J1" s="96"/>
      <c r="K1" s="96"/>
      <c r="L1" s="96"/>
      <c r="M1" s="96"/>
      <c r="N1" s="96"/>
      <c r="O1" s="96"/>
      <c r="P1" s="96"/>
      <c r="Q1" s="96"/>
      <c r="R1" s="95"/>
    </row>
    <row r="2" spans="1:18" ht="13.5" thickBot="1">
      <c r="A2" s="94" t="str">
        <f>'Week SetUp (2)'!$A$8</f>
        <v>2ο Παγκρήτιο Βετεράνων 2013</v>
      </c>
      <c r="B2" s="94"/>
      <c r="C2" s="93"/>
      <c r="D2" s="92" t="s">
        <v>112</v>
      </c>
      <c r="E2" s="92"/>
      <c r="F2" s="91"/>
      <c r="G2" s="91"/>
      <c r="H2" s="91"/>
      <c r="I2" s="91"/>
      <c r="J2" s="90"/>
      <c r="K2" s="90"/>
      <c r="L2" s="90"/>
      <c r="M2" s="90"/>
      <c r="N2" s="90"/>
      <c r="O2" s="88"/>
      <c r="P2" s="89"/>
      <c r="Q2" s="89"/>
      <c r="R2" s="88"/>
    </row>
    <row r="3" spans="1:21" s="58" customFormat="1" ht="13.5" thickBot="1">
      <c r="A3" s="87" t="s">
        <v>11</v>
      </c>
      <c r="B3" s="86"/>
      <c r="C3" s="85"/>
      <c r="D3" s="83"/>
      <c r="E3" s="84"/>
      <c r="F3" s="84"/>
      <c r="G3" s="84"/>
      <c r="H3" s="83"/>
      <c r="I3" s="82"/>
      <c r="J3" s="81"/>
      <c r="K3" s="79"/>
      <c r="L3" s="80"/>
      <c r="M3" s="80"/>
      <c r="N3" s="80"/>
      <c r="O3" s="79" t="s">
        <v>9</v>
      </c>
      <c r="P3" s="78"/>
      <c r="Q3" s="77"/>
      <c r="R3" s="76"/>
      <c r="T3" s="66" t="s">
        <v>34</v>
      </c>
      <c r="U3" s="65" t="e">
        <f>YEAR($A$5)-18</f>
        <v>#VALUE!</v>
      </c>
    </row>
    <row r="4" spans="1:21" s="58" customFormat="1" ht="12.75">
      <c r="A4" s="75" t="s">
        <v>37</v>
      </c>
      <c r="B4" s="75"/>
      <c r="C4" s="73" t="s">
        <v>38</v>
      </c>
      <c r="D4" s="75"/>
      <c r="E4" s="75" t="s">
        <v>39</v>
      </c>
      <c r="F4" s="74"/>
      <c r="G4" s="74" t="s">
        <v>174</v>
      </c>
      <c r="H4" s="73"/>
      <c r="I4" s="72"/>
      <c r="J4" s="71" t="s">
        <v>40</v>
      </c>
      <c r="K4" s="69"/>
      <c r="L4" s="70"/>
      <c r="M4" s="70"/>
      <c r="N4" s="70"/>
      <c r="O4" s="69"/>
      <c r="P4" s="68"/>
      <c r="Q4" s="68"/>
      <c r="R4" s="67"/>
      <c r="T4" s="66" t="s">
        <v>35</v>
      </c>
      <c r="U4" s="65" t="e">
        <f>YEAR($A$5)-13</f>
        <v>#VALUE!</v>
      </c>
    </row>
    <row r="5" spans="1:18" s="58" customFormat="1" ht="13.5" thickBot="1">
      <c r="A5" s="284" t="str">
        <f>'Week SetUp (2)'!$A$10</f>
        <v>22-24/06/2013</v>
      </c>
      <c r="B5" s="284"/>
      <c r="C5" s="64" t="str">
        <f>'Week SetUp (2)'!$C$10</f>
        <v>Ο.Α. ΡΕΘΥΜΝΟΥ</v>
      </c>
      <c r="D5" s="60"/>
      <c r="E5" s="60" t="str">
        <f>'Week SetUp (2)'!$D$10</f>
        <v>ΡΕΘΥΜΝΟ</v>
      </c>
      <c r="F5" s="60"/>
      <c r="G5" s="60" t="str">
        <f>'Week SetUp (2)'!$A$12</f>
        <v>ΑΝΔΡΩΝ 35+</v>
      </c>
      <c r="H5" s="60"/>
      <c r="I5" s="63"/>
      <c r="J5" s="62" t="str">
        <f>'Week SetUp (2)'!$E$10</f>
        <v>Μανώλης Τσαγλιώτης</v>
      </c>
      <c r="K5" s="61"/>
      <c r="L5" s="62"/>
      <c r="M5" s="62"/>
      <c r="N5" s="62"/>
      <c r="O5" s="61"/>
      <c r="P5" s="60"/>
      <c r="Q5" s="60"/>
      <c r="R5" s="59">
        <f>COUNTA(R7:R134)</f>
        <v>0</v>
      </c>
    </row>
    <row r="6" spans="1:18" ht="30" customHeight="1" thickBot="1">
      <c r="A6" s="57" t="s">
        <v>111</v>
      </c>
      <c r="B6" s="56" t="s">
        <v>43</v>
      </c>
      <c r="C6" s="56" t="s">
        <v>44</v>
      </c>
      <c r="D6" s="56" t="s">
        <v>38</v>
      </c>
      <c r="E6" s="55" t="s">
        <v>173</v>
      </c>
      <c r="F6" s="47" t="s">
        <v>175</v>
      </c>
      <c r="G6" s="47"/>
      <c r="H6" s="54" t="s">
        <v>12</v>
      </c>
      <c r="I6" s="54" t="s">
        <v>13</v>
      </c>
      <c r="J6" s="47" t="s">
        <v>14</v>
      </c>
      <c r="K6" s="53"/>
      <c r="L6" s="51"/>
      <c r="M6" s="52" t="s">
        <v>15</v>
      </c>
      <c r="N6" s="51"/>
      <c r="O6" s="50" t="s">
        <v>10</v>
      </c>
      <c r="P6" s="49" t="s">
        <v>176</v>
      </c>
      <c r="Q6" s="48" t="s">
        <v>16</v>
      </c>
      <c r="R6" s="47" t="s">
        <v>110</v>
      </c>
    </row>
    <row r="7" spans="1:18" s="35" customFormat="1" ht="18.75" customHeight="1">
      <c r="A7" s="46">
        <v>1</v>
      </c>
      <c r="B7" s="274" t="s">
        <v>71</v>
      </c>
      <c r="C7" s="274" t="s">
        <v>72</v>
      </c>
      <c r="D7" s="275" t="s">
        <v>194</v>
      </c>
      <c r="E7" s="275" t="s">
        <v>73</v>
      </c>
      <c r="F7" s="12"/>
      <c r="G7" s="267"/>
      <c r="H7" s="268"/>
      <c r="I7" s="268"/>
      <c r="J7" s="20"/>
      <c r="K7" s="20"/>
      <c r="L7" s="269"/>
      <c r="M7" s="270"/>
      <c r="N7" s="271"/>
      <c r="O7" s="270"/>
      <c r="P7" s="267">
        <v>360</v>
      </c>
      <c r="Q7" s="267">
        <v>480</v>
      </c>
      <c r="R7" s="36"/>
    </row>
    <row r="8" spans="1:18" s="35" customFormat="1" ht="18.75" customHeight="1">
      <c r="A8" s="46">
        <v>2</v>
      </c>
      <c r="B8" s="10" t="s">
        <v>106</v>
      </c>
      <c r="C8" s="10" t="s">
        <v>67</v>
      </c>
      <c r="D8" s="7" t="s">
        <v>195</v>
      </c>
      <c r="E8" s="7" t="s">
        <v>107</v>
      </c>
      <c r="F8" s="14"/>
      <c r="G8" s="7"/>
      <c r="H8" s="25"/>
      <c r="I8" s="25"/>
      <c r="J8" s="7"/>
      <c r="K8" s="7"/>
      <c r="L8" s="26"/>
      <c r="M8" s="24"/>
      <c r="N8" s="27"/>
      <c r="O8" s="24"/>
      <c r="P8" s="7">
        <v>220</v>
      </c>
      <c r="Q8" s="7"/>
      <c r="R8" s="36"/>
    </row>
    <row r="9" spans="1:18" s="35" customFormat="1" ht="18.75" customHeight="1">
      <c r="A9" s="46">
        <v>3</v>
      </c>
      <c r="B9" s="276" t="s">
        <v>79</v>
      </c>
      <c r="C9" s="276" t="s">
        <v>69</v>
      </c>
      <c r="D9" s="278" t="s">
        <v>194</v>
      </c>
      <c r="E9" s="19" t="s">
        <v>80</v>
      </c>
      <c r="F9" s="13"/>
      <c r="G9" s="18"/>
      <c r="H9" s="25"/>
      <c r="I9" s="25"/>
      <c r="J9" s="18"/>
      <c r="K9" s="18"/>
      <c r="L9" s="21"/>
      <c r="M9" s="22"/>
      <c r="N9" s="23">
        <f>IF(S9="",999,S9)</f>
        <v>999</v>
      </c>
      <c r="O9" s="22"/>
      <c r="P9" s="18">
        <v>200</v>
      </c>
      <c r="Q9" s="11">
        <v>30</v>
      </c>
      <c r="R9" s="36"/>
    </row>
    <row r="10" spans="1:18" s="35" customFormat="1" ht="18.75" customHeight="1">
      <c r="A10" s="46">
        <v>4</v>
      </c>
      <c r="B10" s="276" t="s">
        <v>82</v>
      </c>
      <c r="C10" s="276" t="s">
        <v>66</v>
      </c>
      <c r="D10" s="19" t="s">
        <v>194</v>
      </c>
      <c r="E10" s="19" t="s">
        <v>83</v>
      </c>
      <c r="F10" s="13"/>
      <c r="G10" s="18"/>
      <c r="H10" s="28"/>
      <c r="I10" s="28"/>
      <c r="J10" s="18"/>
      <c r="K10" s="18"/>
      <c r="L10" s="21"/>
      <c r="M10" s="22"/>
      <c r="N10" s="23"/>
      <c r="O10" s="22"/>
      <c r="P10" s="18">
        <v>180</v>
      </c>
      <c r="Q10" s="11">
        <v>80</v>
      </c>
      <c r="R10" s="36"/>
    </row>
    <row r="11" spans="1:18" s="35" customFormat="1" ht="18.75" customHeight="1">
      <c r="A11" s="46">
        <v>5</v>
      </c>
      <c r="B11" s="277" t="s">
        <v>247</v>
      </c>
      <c r="C11" s="277" t="s">
        <v>70</v>
      </c>
      <c r="D11" s="11" t="s">
        <v>194</v>
      </c>
      <c r="E11" s="11" t="s">
        <v>248</v>
      </c>
      <c r="F11" s="8"/>
      <c r="G11" s="19"/>
      <c r="H11" s="28"/>
      <c r="I11" s="28"/>
      <c r="J11" s="18"/>
      <c r="K11" s="18"/>
      <c r="L11" s="21"/>
      <c r="M11" s="22"/>
      <c r="N11" s="23">
        <f>IF(S11="",999,S11)</f>
        <v>999</v>
      </c>
      <c r="O11" s="22"/>
      <c r="P11" s="19">
        <v>180</v>
      </c>
      <c r="Q11" s="19">
        <v>355</v>
      </c>
      <c r="R11" s="36"/>
    </row>
    <row r="12" spans="1:18" s="35" customFormat="1" ht="18.75" customHeight="1">
      <c r="A12" s="46">
        <v>6</v>
      </c>
      <c r="B12" s="277" t="s">
        <v>187</v>
      </c>
      <c r="C12" s="277" t="s">
        <v>188</v>
      </c>
      <c r="D12" s="11" t="s">
        <v>195</v>
      </c>
      <c r="E12" s="11" t="s">
        <v>189</v>
      </c>
      <c r="F12" s="13"/>
      <c r="G12" s="19"/>
      <c r="H12" s="25"/>
      <c r="I12" s="25"/>
      <c r="J12" s="18"/>
      <c r="K12" s="18"/>
      <c r="L12" s="21"/>
      <c r="M12" s="22"/>
      <c r="N12" s="23">
        <f>IF(S12="",999,S12)</f>
        <v>999</v>
      </c>
      <c r="O12" s="22"/>
      <c r="P12" s="19">
        <v>150</v>
      </c>
      <c r="Q12" s="19">
        <v>140</v>
      </c>
      <c r="R12" s="36"/>
    </row>
    <row r="13" spans="1:18" s="35" customFormat="1" ht="18.75" customHeight="1">
      <c r="A13" s="46">
        <v>7</v>
      </c>
      <c r="B13" s="277" t="s">
        <v>99</v>
      </c>
      <c r="C13" s="277" t="s">
        <v>100</v>
      </c>
      <c r="D13" s="11" t="s">
        <v>195</v>
      </c>
      <c r="E13" s="11" t="s">
        <v>101</v>
      </c>
      <c r="F13" s="13"/>
      <c r="G13" s="19"/>
      <c r="H13" s="25"/>
      <c r="I13" s="25"/>
      <c r="J13" s="18"/>
      <c r="K13" s="18"/>
      <c r="L13" s="21"/>
      <c r="M13" s="22"/>
      <c r="N13" s="23"/>
      <c r="O13" s="22"/>
      <c r="P13" s="19">
        <v>140</v>
      </c>
      <c r="Q13" s="19">
        <v>140</v>
      </c>
      <c r="R13" s="36"/>
    </row>
    <row r="14" spans="1:18" s="35" customFormat="1" ht="18.75" customHeight="1">
      <c r="A14" s="46">
        <v>8</v>
      </c>
      <c r="B14" s="276" t="s">
        <v>75</v>
      </c>
      <c r="C14" s="276" t="s">
        <v>66</v>
      </c>
      <c r="D14" s="19" t="s">
        <v>194</v>
      </c>
      <c r="E14" s="19" t="s">
        <v>76</v>
      </c>
      <c r="F14" s="13"/>
      <c r="G14" s="11"/>
      <c r="H14" s="25"/>
      <c r="I14" s="25"/>
      <c r="J14" s="7"/>
      <c r="K14" s="7"/>
      <c r="L14" s="26"/>
      <c r="M14" s="24"/>
      <c r="N14" s="27">
        <f>IF(S14="",999,S14)</f>
        <v>999</v>
      </c>
      <c r="O14" s="24"/>
      <c r="P14" s="11">
        <v>120</v>
      </c>
      <c r="Q14" s="11">
        <v>10</v>
      </c>
      <c r="R14" s="36"/>
    </row>
    <row r="15" spans="1:18" s="35" customFormat="1" ht="18.75" customHeight="1">
      <c r="A15" s="46">
        <v>9</v>
      </c>
      <c r="B15" s="276" t="s">
        <v>190</v>
      </c>
      <c r="C15" s="276" t="s">
        <v>65</v>
      </c>
      <c r="D15" s="19" t="s">
        <v>196</v>
      </c>
      <c r="E15" s="19" t="s">
        <v>224</v>
      </c>
      <c r="F15" s="18"/>
      <c r="G15" s="19"/>
      <c r="H15" s="25"/>
      <c r="I15" s="25"/>
      <c r="J15" s="18"/>
      <c r="K15" s="18"/>
      <c r="L15" s="21"/>
      <c r="M15" s="22"/>
      <c r="N15" s="23">
        <f>IF(S15="",999,S15)</f>
        <v>999</v>
      </c>
      <c r="O15" s="22"/>
      <c r="P15" s="19">
        <v>120</v>
      </c>
      <c r="Q15" s="16"/>
      <c r="R15" s="36"/>
    </row>
    <row r="16" spans="1:18" s="35" customFormat="1" ht="18.75" customHeight="1">
      <c r="A16" s="46">
        <v>10</v>
      </c>
      <c r="B16" s="8" t="s">
        <v>205</v>
      </c>
      <c r="C16" s="8" t="s">
        <v>108</v>
      </c>
      <c r="D16" s="18" t="s">
        <v>195</v>
      </c>
      <c r="E16" s="18" t="s">
        <v>206</v>
      </c>
      <c r="F16" s="13"/>
      <c r="G16" s="16"/>
      <c r="H16" s="25"/>
      <c r="I16" s="25"/>
      <c r="J16" s="7"/>
      <c r="K16" s="7"/>
      <c r="L16" s="26"/>
      <c r="M16" s="24"/>
      <c r="N16" s="27"/>
      <c r="O16" s="24"/>
      <c r="P16" s="7">
        <v>120</v>
      </c>
      <c r="Q16" s="19"/>
      <c r="R16" s="36"/>
    </row>
    <row r="17" spans="1:18" s="35" customFormat="1" ht="18.75" customHeight="1">
      <c r="A17" s="46">
        <v>11</v>
      </c>
      <c r="B17" s="277" t="s">
        <v>88</v>
      </c>
      <c r="C17" s="277" t="s">
        <v>70</v>
      </c>
      <c r="D17" s="11" t="s">
        <v>194</v>
      </c>
      <c r="E17" s="11" t="s">
        <v>225</v>
      </c>
      <c r="F17" s="8"/>
      <c r="G17" s="19"/>
      <c r="H17" s="28"/>
      <c r="I17" s="28"/>
      <c r="J17" s="18"/>
      <c r="K17" s="18"/>
      <c r="L17" s="21"/>
      <c r="M17" s="22"/>
      <c r="N17" s="23">
        <f>IF(S17="",999,S17)</f>
        <v>999</v>
      </c>
      <c r="O17" s="22"/>
      <c r="P17" s="19">
        <v>70</v>
      </c>
      <c r="Q17" s="6"/>
      <c r="R17" s="36"/>
    </row>
    <row r="18" spans="1:18" s="35" customFormat="1" ht="18.75" customHeight="1">
      <c r="A18" s="46">
        <v>12</v>
      </c>
      <c r="B18" s="8" t="s">
        <v>228</v>
      </c>
      <c r="C18" s="8" t="s">
        <v>229</v>
      </c>
      <c r="D18" s="18" t="s">
        <v>195</v>
      </c>
      <c r="E18" s="18" t="s">
        <v>230</v>
      </c>
      <c r="F18" s="13"/>
      <c r="G18" s="6"/>
      <c r="H18" s="25"/>
      <c r="I18" s="25"/>
      <c r="J18" s="7"/>
      <c r="K18" s="7"/>
      <c r="L18" s="26"/>
      <c r="M18" s="24"/>
      <c r="N18" s="27"/>
      <c r="O18" s="24"/>
      <c r="P18" s="6">
        <v>60</v>
      </c>
      <c r="Q18" s="19">
        <v>30</v>
      </c>
      <c r="R18" s="36"/>
    </row>
    <row r="19" spans="1:18" s="35" customFormat="1" ht="18.75" customHeight="1">
      <c r="A19" s="46">
        <v>13</v>
      </c>
      <c r="B19" s="8" t="s">
        <v>96</v>
      </c>
      <c r="C19" s="8" t="s">
        <v>63</v>
      </c>
      <c r="D19" s="18" t="s">
        <v>197</v>
      </c>
      <c r="E19" s="18" t="s">
        <v>97</v>
      </c>
      <c r="F19" s="18"/>
      <c r="G19" s="19"/>
      <c r="H19" s="25"/>
      <c r="I19" s="25"/>
      <c r="J19" s="18"/>
      <c r="K19" s="18"/>
      <c r="L19" s="21"/>
      <c r="M19" s="22"/>
      <c r="N19" s="23"/>
      <c r="O19" s="22"/>
      <c r="P19" s="19">
        <v>45</v>
      </c>
      <c r="Q19" s="18"/>
      <c r="R19" s="36"/>
    </row>
    <row r="20" spans="1:18" s="35" customFormat="1" ht="18.75" customHeight="1">
      <c r="A20" s="46">
        <v>14</v>
      </c>
      <c r="B20" s="8" t="s">
        <v>102</v>
      </c>
      <c r="C20" s="8" t="s">
        <v>103</v>
      </c>
      <c r="D20" s="18" t="s">
        <v>195</v>
      </c>
      <c r="E20" s="18" t="s">
        <v>104</v>
      </c>
      <c r="F20" s="8"/>
      <c r="G20" s="18"/>
      <c r="H20" s="28"/>
      <c r="I20" s="28"/>
      <c r="J20" s="18"/>
      <c r="K20" s="18"/>
      <c r="L20" s="21"/>
      <c r="M20" s="22"/>
      <c r="N20" s="23">
        <f>IF(S20="",999,S20)</f>
        <v>999</v>
      </c>
      <c r="O20" s="22"/>
      <c r="P20" s="18">
        <v>40</v>
      </c>
      <c r="Q20" s="18">
        <v>30</v>
      </c>
      <c r="R20" s="36"/>
    </row>
    <row r="21" spans="1:18" s="35" customFormat="1" ht="18.75" customHeight="1">
      <c r="A21" s="46">
        <v>15</v>
      </c>
      <c r="B21" s="10" t="s">
        <v>209</v>
      </c>
      <c r="C21" s="10" t="s">
        <v>67</v>
      </c>
      <c r="D21" s="7" t="s">
        <v>194</v>
      </c>
      <c r="E21" s="7" t="s">
        <v>81</v>
      </c>
      <c r="F21" s="14"/>
      <c r="G21" s="7"/>
      <c r="H21" s="25"/>
      <c r="I21" s="25"/>
      <c r="J21" s="7"/>
      <c r="K21" s="7"/>
      <c r="L21" s="26"/>
      <c r="M21" s="24"/>
      <c r="N21" s="27"/>
      <c r="O21" s="24"/>
      <c r="P21" s="7">
        <v>35</v>
      </c>
      <c r="Q21" s="7"/>
      <c r="R21" s="36"/>
    </row>
    <row r="22" spans="1:18" s="35" customFormat="1" ht="18.75" customHeight="1">
      <c r="A22" s="46">
        <v>16</v>
      </c>
      <c r="B22" s="276" t="s">
        <v>77</v>
      </c>
      <c r="C22" s="276" t="s">
        <v>66</v>
      </c>
      <c r="D22" s="19" t="s">
        <v>194</v>
      </c>
      <c r="E22" s="19" t="s">
        <v>78</v>
      </c>
      <c r="F22" s="13"/>
      <c r="G22" s="18"/>
      <c r="H22" s="28"/>
      <c r="I22" s="28"/>
      <c r="J22" s="18"/>
      <c r="K22" s="18"/>
      <c r="L22" s="21"/>
      <c r="M22" s="22"/>
      <c r="N22" s="23">
        <f>IF(S22="",999,S22)</f>
        <v>999</v>
      </c>
      <c r="O22" s="22"/>
      <c r="P22" s="18">
        <v>30</v>
      </c>
      <c r="Q22" s="18">
        <v>460</v>
      </c>
      <c r="R22" s="36"/>
    </row>
    <row r="23" spans="1:18" s="35" customFormat="1" ht="18.75" customHeight="1">
      <c r="A23" s="46">
        <v>17</v>
      </c>
      <c r="B23" s="10" t="s">
        <v>89</v>
      </c>
      <c r="C23" s="10" t="s">
        <v>63</v>
      </c>
      <c r="D23" s="7" t="s">
        <v>194</v>
      </c>
      <c r="E23" s="7" t="s">
        <v>93</v>
      </c>
      <c r="F23" s="9"/>
      <c r="G23" s="11"/>
      <c r="H23" s="25"/>
      <c r="I23" s="25"/>
      <c r="J23" s="7"/>
      <c r="K23" s="7"/>
      <c r="L23" s="26"/>
      <c r="M23" s="24"/>
      <c r="N23" s="27">
        <f>IF(S23="",999,S23)</f>
        <v>999</v>
      </c>
      <c r="O23" s="24"/>
      <c r="P23" s="11">
        <v>30</v>
      </c>
      <c r="Q23" s="19">
        <v>120</v>
      </c>
      <c r="R23" s="36"/>
    </row>
    <row r="24" spans="1:18" s="35" customFormat="1" ht="18.75" customHeight="1">
      <c r="A24" s="46">
        <v>18</v>
      </c>
      <c r="B24" s="276" t="s">
        <v>187</v>
      </c>
      <c r="C24" s="276" t="s">
        <v>65</v>
      </c>
      <c r="D24" s="19" t="s">
        <v>194</v>
      </c>
      <c r="E24" s="19" t="s">
        <v>226</v>
      </c>
      <c r="F24" s="13"/>
      <c r="G24" s="18"/>
      <c r="H24" s="25"/>
      <c r="I24" s="25"/>
      <c r="J24" s="7"/>
      <c r="K24" s="7"/>
      <c r="L24" s="26"/>
      <c r="M24" s="24"/>
      <c r="N24" s="27"/>
      <c r="O24" s="24"/>
      <c r="P24" s="18">
        <v>25</v>
      </c>
      <c r="Q24" s="7"/>
      <c r="R24" s="36"/>
    </row>
    <row r="25" spans="1:18" s="35" customFormat="1" ht="18.75" customHeight="1">
      <c r="A25" s="46">
        <v>19</v>
      </c>
      <c r="B25" s="8" t="s">
        <v>210</v>
      </c>
      <c r="C25" s="8" t="s">
        <v>211</v>
      </c>
      <c r="D25" s="18" t="s">
        <v>74</v>
      </c>
      <c r="E25" s="18" t="s">
        <v>212</v>
      </c>
      <c r="F25" s="13"/>
      <c r="G25" s="18"/>
      <c r="H25" s="28"/>
      <c r="I25" s="28"/>
      <c r="J25" s="18"/>
      <c r="K25" s="18"/>
      <c r="L25" s="21"/>
      <c r="M25" s="22"/>
      <c r="N25" s="23"/>
      <c r="O25" s="22"/>
      <c r="P25" s="18">
        <v>25</v>
      </c>
      <c r="Q25" s="19">
        <v>60</v>
      </c>
      <c r="R25" s="36"/>
    </row>
    <row r="26" spans="1:18" s="35" customFormat="1" ht="18.75" customHeight="1">
      <c r="A26" s="46">
        <v>20</v>
      </c>
      <c r="B26" s="276" t="s">
        <v>191</v>
      </c>
      <c r="C26" s="276" t="s">
        <v>192</v>
      </c>
      <c r="D26" s="19" t="s">
        <v>195</v>
      </c>
      <c r="E26" s="19" t="s">
        <v>193</v>
      </c>
      <c r="F26" s="18"/>
      <c r="G26" s="18"/>
      <c r="H26" s="25"/>
      <c r="I26" s="25"/>
      <c r="J26" s="18"/>
      <c r="K26" s="18"/>
      <c r="L26" s="21"/>
      <c r="M26" s="22"/>
      <c r="N26" s="23">
        <f>IF(S26="",999,S26)</f>
        <v>999</v>
      </c>
      <c r="O26" s="22"/>
      <c r="P26" s="18">
        <v>25</v>
      </c>
      <c r="Q26" s="11"/>
      <c r="R26" s="36"/>
    </row>
    <row r="27" spans="1:18" s="35" customFormat="1" ht="18.75" customHeight="1">
      <c r="A27" s="46">
        <v>21</v>
      </c>
      <c r="B27" s="276" t="s">
        <v>98</v>
      </c>
      <c r="C27" s="276" t="s">
        <v>70</v>
      </c>
      <c r="D27" s="19" t="s">
        <v>197</v>
      </c>
      <c r="E27" s="19" t="s">
        <v>97</v>
      </c>
      <c r="F27" s="13"/>
      <c r="G27" s="19"/>
      <c r="H27" s="25"/>
      <c r="I27" s="25"/>
      <c r="J27" s="18"/>
      <c r="K27" s="18"/>
      <c r="L27" s="21"/>
      <c r="M27" s="22"/>
      <c r="N27" s="23"/>
      <c r="O27" s="22"/>
      <c r="P27" s="19">
        <v>20</v>
      </c>
      <c r="Q27" s="18"/>
      <c r="R27" s="36"/>
    </row>
    <row r="28" spans="1:18" s="35" customFormat="1" ht="18.75" customHeight="1">
      <c r="A28" s="46">
        <v>22</v>
      </c>
      <c r="B28" s="276" t="s">
        <v>94</v>
      </c>
      <c r="C28" s="276" t="s">
        <v>87</v>
      </c>
      <c r="D28" s="19" t="s">
        <v>194</v>
      </c>
      <c r="E28" s="19" t="s">
        <v>95</v>
      </c>
      <c r="F28" s="8"/>
      <c r="G28" s="11"/>
      <c r="H28" s="25"/>
      <c r="I28" s="25"/>
      <c r="J28" s="7"/>
      <c r="K28" s="7"/>
      <c r="L28" s="26"/>
      <c r="M28" s="24"/>
      <c r="N28" s="27">
        <f>IF(S28="",999,S28)</f>
        <v>999</v>
      </c>
      <c r="O28" s="24"/>
      <c r="P28" s="11">
        <v>20</v>
      </c>
      <c r="Q28" s="18">
        <v>80</v>
      </c>
      <c r="R28" s="36"/>
    </row>
    <row r="29" spans="1:18" s="35" customFormat="1" ht="18.75" customHeight="1">
      <c r="A29" s="46">
        <v>23</v>
      </c>
      <c r="B29" s="277" t="s">
        <v>238</v>
      </c>
      <c r="C29" s="277" t="s">
        <v>64</v>
      </c>
      <c r="D29" s="11" t="s">
        <v>195</v>
      </c>
      <c r="E29" s="11" t="s">
        <v>239</v>
      </c>
      <c r="F29" s="18"/>
      <c r="G29" s="19"/>
      <c r="H29" s="25"/>
      <c r="I29" s="25"/>
      <c r="J29" s="18"/>
      <c r="K29" s="18"/>
      <c r="L29" s="21"/>
      <c r="M29" s="22"/>
      <c r="N29" s="23"/>
      <c r="O29" s="22"/>
      <c r="P29" s="19">
        <v>20</v>
      </c>
      <c r="Q29" s="11">
        <v>55</v>
      </c>
      <c r="R29" s="36"/>
    </row>
    <row r="30" spans="1:18" s="35" customFormat="1" ht="18.75" customHeight="1">
      <c r="A30" s="46">
        <v>24</v>
      </c>
      <c r="B30" s="276" t="s">
        <v>250</v>
      </c>
      <c r="C30" s="276" t="s">
        <v>67</v>
      </c>
      <c r="D30" s="19" t="s">
        <v>194</v>
      </c>
      <c r="E30" s="19" t="s">
        <v>251</v>
      </c>
      <c r="F30" s="13"/>
      <c r="G30" s="18"/>
      <c r="H30" s="28"/>
      <c r="I30" s="28"/>
      <c r="J30" s="18"/>
      <c r="K30" s="18"/>
      <c r="L30" s="21"/>
      <c r="M30" s="22"/>
      <c r="N30" s="23">
        <f>IF(S30="",999,S30)</f>
        <v>999</v>
      </c>
      <c r="O30" s="22"/>
      <c r="P30" s="18">
        <v>20</v>
      </c>
      <c r="Q30" s="11">
        <v>10</v>
      </c>
      <c r="R30" s="36"/>
    </row>
    <row r="31" spans="1:18" s="35" customFormat="1" ht="18.75" customHeight="1">
      <c r="A31" s="46">
        <v>25</v>
      </c>
      <c r="B31" s="277" t="s">
        <v>198</v>
      </c>
      <c r="C31" s="277" t="s">
        <v>68</v>
      </c>
      <c r="D31" s="11" t="s">
        <v>194</v>
      </c>
      <c r="E31" s="11" t="s">
        <v>90</v>
      </c>
      <c r="F31" s="8"/>
      <c r="G31" s="19"/>
      <c r="H31" s="28"/>
      <c r="I31" s="28"/>
      <c r="J31" s="18"/>
      <c r="K31" s="18"/>
      <c r="L31" s="21"/>
      <c r="M31" s="22"/>
      <c r="N31" s="23"/>
      <c r="O31" s="22"/>
      <c r="P31" s="19">
        <v>15</v>
      </c>
      <c r="Q31" s="6"/>
      <c r="R31" s="36"/>
    </row>
    <row r="32" spans="1:18" s="35" customFormat="1" ht="18.75" customHeight="1">
      <c r="A32" s="46">
        <v>26</v>
      </c>
      <c r="B32" s="276" t="s">
        <v>231</v>
      </c>
      <c r="C32" s="276" t="s">
        <v>232</v>
      </c>
      <c r="D32" s="19" t="s">
        <v>195</v>
      </c>
      <c r="E32" s="19" t="s">
        <v>233</v>
      </c>
      <c r="F32" s="9"/>
      <c r="G32" s="11"/>
      <c r="H32" s="25"/>
      <c r="I32" s="25"/>
      <c r="J32" s="7"/>
      <c r="K32" s="7"/>
      <c r="L32" s="26"/>
      <c r="M32" s="24"/>
      <c r="N32" s="27">
        <f>IF(S32="",999,S32)</f>
        <v>999</v>
      </c>
      <c r="O32" s="24"/>
      <c r="P32" s="11">
        <v>10</v>
      </c>
      <c r="Q32" s="18">
        <v>20</v>
      </c>
      <c r="R32" s="36"/>
    </row>
    <row r="33" spans="1:18" s="35" customFormat="1" ht="18.75" customHeight="1">
      <c r="A33" s="46">
        <v>27</v>
      </c>
      <c r="B33" s="10" t="s">
        <v>199</v>
      </c>
      <c r="C33" s="10" t="s">
        <v>91</v>
      </c>
      <c r="D33" s="7" t="s">
        <v>194</v>
      </c>
      <c r="E33" s="7" t="s">
        <v>92</v>
      </c>
      <c r="F33" s="9"/>
      <c r="G33" s="11"/>
      <c r="H33" s="25"/>
      <c r="I33" s="25"/>
      <c r="J33" s="7"/>
      <c r="K33" s="7"/>
      <c r="L33" s="26"/>
      <c r="M33" s="24"/>
      <c r="N33" s="27">
        <f>IF(S33="",999,S33)</f>
        <v>999</v>
      </c>
      <c r="O33" s="24"/>
      <c r="P33" s="11">
        <v>10</v>
      </c>
      <c r="Q33" s="19">
        <v>10</v>
      </c>
      <c r="R33" s="36"/>
    </row>
    <row r="34" spans="1:18" s="35" customFormat="1" ht="18.75" customHeight="1">
      <c r="A34" s="46">
        <v>28</v>
      </c>
      <c r="B34" s="8" t="s">
        <v>79</v>
      </c>
      <c r="C34" s="8" t="s">
        <v>66</v>
      </c>
      <c r="D34" s="18" t="s">
        <v>197</v>
      </c>
      <c r="E34" s="19" t="s">
        <v>97</v>
      </c>
      <c r="F34" s="13"/>
      <c r="G34" s="6"/>
      <c r="H34" s="25" t="s">
        <v>227</v>
      </c>
      <c r="I34" s="25"/>
      <c r="J34" s="7"/>
      <c r="K34" s="7"/>
      <c r="L34" s="26"/>
      <c r="M34" s="24"/>
      <c r="N34" s="27">
        <f>IF(S34="",999,S34)</f>
        <v>999</v>
      </c>
      <c r="O34" s="24"/>
      <c r="P34" s="6">
        <v>10</v>
      </c>
      <c r="Q34" s="17"/>
      <c r="R34" s="36"/>
    </row>
    <row r="35" spans="1:18" s="35" customFormat="1" ht="18.75" customHeight="1">
      <c r="A35" s="46">
        <v>29</v>
      </c>
      <c r="B35" s="10" t="s">
        <v>245</v>
      </c>
      <c r="C35" s="10" t="s">
        <v>203</v>
      </c>
      <c r="D35" s="7" t="s">
        <v>195</v>
      </c>
      <c r="E35" s="7"/>
      <c r="F35" s="9"/>
      <c r="G35" s="11"/>
      <c r="H35" s="25"/>
      <c r="I35" s="25"/>
      <c r="J35" s="7"/>
      <c r="K35" s="7"/>
      <c r="L35" s="26"/>
      <c r="M35" s="24"/>
      <c r="N35" s="27">
        <f>IF(S35="",999,S35)</f>
        <v>999</v>
      </c>
      <c r="O35" s="24"/>
      <c r="P35" s="11">
        <v>10</v>
      </c>
      <c r="Q35" s="11"/>
      <c r="R35" s="36"/>
    </row>
    <row r="36" spans="1:18" s="35" customFormat="1" ht="18.75" customHeight="1">
      <c r="A36" s="46">
        <v>30</v>
      </c>
      <c r="B36" s="276" t="s">
        <v>246</v>
      </c>
      <c r="C36" s="276" t="s">
        <v>105</v>
      </c>
      <c r="D36" s="19" t="s">
        <v>195</v>
      </c>
      <c r="E36" s="19"/>
      <c r="F36" s="9"/>
      <c r="G36" s="7"/>
      <c r="H36" s="25"/>
      <c r="I36" s="25"/>
      <c r="J36" s="7"/>
      <c r="K36" s="7"/>
      <c r="L36" s="26"/>
      <c r="M36" s="24"/>
      <c r="N36" s="27"/>
      <c r="O36" s="24"/>
      <c r="P36" s="7">
        <v>10</v>
      </c>
      <c r="Q36" s="11"/>
      <c r="R36" s="36"/>
    </row>
    <row r="37" spans="1:18" s="35" customFormat="1" ht="18.75" customHeight="1">
      <c r="A37" s="46">
        <v>31</v>
      </c>
      <c r="B37" s="8" t="s">
        <v>200</v>
      </c>
      <c r="C37" s="8" t="s">
        <v>201</v>
      </c>
      <c r="D37" s="18" t="s">
        <v>194</v>
      </c>
      <c r="E37" s="18" t="s">
        <v>202</v>
      </c>
      <c r="F37" s="13"/>
      <c r="G37" s="18"/>
      <c r="H37" s="28"/>
      <c r="I37" s="28"/>
      <c r="J37" s="18"/>
      <c r="K37" s="18"/>
      <c r="L37" s="21"/>
      <c r="M37" s="22"/>
      <c r="N37" s="23"/>
      <c r="O37" s="22"/>
      <c r="P37" s="18">
        <v>10</v>
      </c>
      <c r="Q37" s="7">
        <v>400</v>
      </c>
      <c r="R37" s="36"/>
    </row>
    <row r="38" spans="1:18" s="35" customFormat="1" ht="18.75" customHeight="1">
      <c r="A38" s="46">
        <v>32</v>
      </c>
      <c r="B38" s="10" t="s">
        <v>234</v>
      </c>
      <c r="C38" s="10" t="s">
        <v>204</v>
      </c>
      <c r="D38" s="7" t="s">
        <v>195</v>
      </c>
      <c r="E38" s="7" t="s">
        <v>235</v>
      </c>
      <c r="F38" s="14"/>
      <c r="G38" s="7"/>
      <c r="H38" s="25"/>
      <c r="I38" s="25"/>
      <c r="J38" s="7"/>
      <c r="K38" s="7"/>
      <c r="L38" s="26"/>
      <c r="M38" s="24"/>
      <c r="N38" s="27"/>
      <c r="O38" s="24"/>
      <c r="P38" s="7">
        <v>5</v>
      </c>
      <c r="Q38" s="18">
        <v>10</v>
      </c>
      <c r="R38" s="36"/>
    </row>
    <row r="39" spans="1:18" s="35" customFormat="1" ht="18.75" customHeight="1">
      <c r="A39" s="46">
        <v>33</v>
      </c>
      <c r="B39" s="8" t="s">
        <v>240</v>
      </c>
      <c r="C39" s="8" t="s">
        <v>105</v>
      </c>
      <c r="D39" s="11" t="s">
        <v>195</v>
      </c>
      <c r="E39" s="18" t="s">
        <v>241</v>
      </c>
      <c r="F39" s="13"/>
      <c r="G39" s="17"/>
      <c r="H39" s="25"/>
      <c r="I39" s="25"/>
      <c r="J39" s="7"/>
      <c r="K39" s="7"/>
      <c r="L39" s="26"/>
      <c r="M39" s="24"/>
      <c r="N39" s="27"/>
      <c r="O39" s="24"/>
      <c r="P39" s="18">
        <v>5</v>
      </c>
      <c r="Q39" s="18">
        <v>0</v>
      </c>
      <c r="R39" s="36"/>
    </row>
    <row r="40" spans="1:18" s="35" customFormat="1" ht="18.75" customHeight="1">
      <c r="A40" s="46">
        <v>34</v>
      </c>
      <c r="B40" s="276" t="s">
        <v>85</v>
      </c>
      <c r="C40" s="276" t="s">
        <v>86</v>
      </c>
      <c r="D40" s="19" t="s">
        <v>194</v>
      </c>
      <c r="E40" s="19" t="s">
        <v>109</v>
      </c>
      <c r="F40" s="13"/>
      <c r="G40" s="19"/>
      <c r="H40" s="28"/>
      <c r="I40" s="28"/>
      <c r="J40" s="18"/>
      <c r="K40" s="18"/>
      <c r="L40" s="21"/>
      <c r="M40" s="22"/>
      <c r="N40" s="23">
        <f>IF(S40="",999,S40)</f>
        <v>999</v>
      </c>
      <c r="O40" s="22"/>
      <c r="P40" s="19">
        <v>5</v>
      </c>
      <c r="Q40" s="19">
        <v>340</v>
      </c>
      <c r="R40" s="36"/>
    </row>
    <row r="41" spans="1:18" s="35" customFormat="1" ht="18.75" customHeight="1">
      <c r="A41" s="46">
        <v>35</v>
      </c>
      <c r="B41" s="10" t="s">
        <v>207</v>
      </c>
      <c r="C41" s="10" t="s">
        <v>66</v>
      </c>
      <c r="D41" s="7" t="s">
        <v>194</v>
      </c>
      <c r="E41" s="7" t="s">
        <v>208</v>
      </c>
      <c r="F41" s="9"/>
      <c r="G41" s="7"/>
      <c r="H41" s="25"/>
      <c r="I41" s="25"/>
      <c r="J41" s="7"/>
      <c r="K41" s="7"/>
      <c r="L41" s="26"/>
      <c r="M41" s="24"/>
      <c r="N41" s="27"/>
      <c r="O41" s="24"/>
      <c r="P41" s="7">
        <v>5</v>
      </c>
      <c r="Q41" s="19">
        <v>320</v>
      </c>
      <c r="R41" s="36"/>
    </row>
    <row r="42" spans="1:18" s="35" customFormat="1" ht="18.75" customHeight="1">
      <c r="A42" s="46">
        <v>36</v>
      </c>
      <c r="B42" s="276" t="s">
        <v>236</v>
      </c>
      <c r="C42" s="276" t="s">
        <v>204</v>
      </c>
      <c r="D42" s="19" t="s">
        <v>195</v>
      </c>
      <c r="E42" s="19" t="s">
        <v>237</v>
      </c>
      <c r="F42" s="13"/>
      <c r="G42" s="19"/>
      <c r="H42" s="28"/>
      <c r="I42" s="28"/>
      <c r="J42" s="18"/>
      <c r="K42" s="18"/>
      <c r="L42" s="21"/>
      <c r="M42" s="22"/>
      <c r="N42" s="23">
        <f>IF(S42="",999,S42)</f>
        <v>999</v>
      </c>
      <c r="O42" s="22"/>
      <c r="P42" s="19"/>
      <c r="Q42" s="18">
        <v>290</v>
      </c>
      <c r="R42" s="36"/>
    </row>
    <row r="43" spans="1:18" s="35" customFormat="1" ht="18.75" customHeight="1">
      <c r="A43" s="46">
        <v>37</v>
      </c>
      <c r="B43" s="8" t="s">
        <v>242</v>
      </c>
      <c r="C43" s="8" t="s">
        <v>243</v>
      </c>
      <c r="D43" s="18" t="s">
        <v>195</v>
      </c>
      <c r="E43" s="18" t="s">
        <v>244</v>
      </c>
      <c r="F43" s="13"/>
      <c r="G43" s="11"/>
      <c r="H43" s="25"/>
      <c r="I43" s="25"/>
      <c r="J43" s="7"/>
      <c r="K43" s="7"/>
      <c r="L43" s="26"/>
      <c r="M43" s="24"/>
      <c r="N43" s="27">
        <f>IF(S43="",999,S43)</f>
        <v>999</v>
      </c>
      <c r="O43" s="24"/>
      <c r="P43" s="11"/>
      <c r="Q43" s="19">
        <v>210</v>
      </c>
      <c r="R43" s="36"/>
    </row>
    <row r="44" spans="1:18" s="35" customFormat="1" ht="18.75" customHeight="1">
      <c r="A44" s="46">
        <v>38</v>
      </c>
      <c r="B44" s="276" t="s">
        <v>249</v>
      </c>
      <c r="C44" s="276" t="s">
        <v>204</v>
      </c>
      <c r="D44" s="19" t="s">
        <v>194</v>
      </c>
      <c r="E44" s="19" t="s">
        <v>95</v>
      </c>
      <c r="F44" s="13"/>
      <c r="G44" s="19"/>
      <c r="H44" s="28"/>
      <c r="I44" s="28"/>
      <c r="J44" s="18"/>
      <c r="K44" s="18"/>
      <c r="L44" s="21"/>
      <c r="M44" s="22"/>
      <c r="N44" s="23">
        <f>IF(S44="",999,S44)</f>
        <v>999</v>
      </c>
      <c r="O44" s="22"/>
      <c r="P44" s="19"/>
      <c r="Q44" s="18">
        <v>165</v>
      </c>
      <c r="R44" s="36"/>
    </row>
    <row r="45" spans="1:18" s="35" customFormat="1" ht="18.75" customHeight="1">
      <c r="A45" s="46">
        <v>39</v>
      </c>
      <c r="B45" s="276" t="s">
        <v>252</v>
      </c>
      <c r="C45" s="276" t="s">
        <v>64</v>
      </c>
      <c r="D45" s="19" t="s">
        <v>194</v>
      </c>
      <c r="E45" s="19" t="s">
        <v>253</v>
      </c>
      <c r="F45" s="13"/>
      <c r="G45" s="19"/>
      <c r="H45" s="25"/>
      <c r="I45" s="25"/>
      <c r="J45" s="18"/>
      <c r="K45" s="18"/>
      <c r="L45" s="21"/>
      <c r="M45" s="22"/>
      <c r="N45" s="23">
        <f>IF(S45="",999,S45)</f>
        <v>999</v>
      </c>
      <c r="O45" s="22"/>
      <c r="P45" s="19"/>
      <c r="Q45" s="18">
        <v>90</v>
      </c>
      <c r="R45" s="36"/>
    </row>
    <row r="46" spans="1:18" s="35" customFormat="1" ht="18.75" customHeight="1">
      <c r="A46" s="46">
        <v>40</v>
      </c>
      <c r="B46" s="276"/>
      <c r="C46" s="276"/>
      <c r="D46" s="19"/>
      <c r="E46" s="19"/>
      <c r="F46" s="9"/>
      <c r="G46" s="11"/>
      <c r="H46" s="25"/>
      <c r="I46" s="25"/>
      <c r="J46" s="7"/>
      <c r="K46" s="7"/>
      <c r="L46" s="26"/>
      <c r="M46" s="24"/>
      <c r="N46" s="27">
        <f>IF(S46="",999,S46)</f>
        <v>999</v>
      </c>
      <c r="O46" s="24"/>
      <c r="P46" s="11"/>
      <c r="Q46" s="11">
        <v>80</v>
      </c>
      <c r="R46" s="36"/>
    </row>
    <row r="47" spans="1:18" s="35" customFormat="1" ht="18.75" customHeight="1">
      <c r="A47" s="46">
        <v>41</v>
      </c>
      <c r="B47" s="10"/>
      <c r="C47" s="10"/>
      <c r="D47" s="7"/>
      <c r="E47" s="7"/>
      <c r="F47" s="9"/>
      <c r="G47" s="11"/>
      <c r="H47" s="25"/>
      <c r="I47" s="25"/>
      <c r="J47" s="7"/>
      <c r="K47" s="7"/>
      <c r="L47" s="26"/>
      <c r="M47" s="24"/>
      <c r="N47" s="27"/>
      <c r="O47" s="24"/>
      <c r="P47" s="11"/>
      <c r="Q47" s="7">
        <v>70</v>
      </c>
      <c r="R47" s="36"/>
    </row>
    <row r="48" spans="1:18" s="35" customFormat="1" ht="18.75" customHeight="1">
      <c r="A48" s="46">
        <v>42</v>
      </c>
      <c r="B48" s="276"/>
      <c r="C48" s="276"/>
      <c r="D48" s="19"/>
      <c r="E48" s="19"/>
      <c r="F48" s="13"/>
      <c r="G48" s="18"/>
      <c r="H48" s="28"/>
      <c r="I48" s="28"/>
      <c r="J48" s="18"/>
      <c r="K48" s="18"/>
      <c r="L48" s="21"/>
      <c r="M48" s="22"/>
      <c r="N48" s="23"/>
      <c r="O48" s="22"/>
      <c r="P48" s="18"/>
      <c r="Q48" s="18">
        <v>60</v>
      </c>
      <c r="R48" s="36"/>
    </row>
    <row r="49" spans="1:18" s="35" customFormat="1" ht="18.75" customHeight="1">
      <c r="A49" s="46">
        <v>43</v>
      </c>
      <c r="B49" s="277"/>
      <c r="C49" s="277"/>
      <c r="D49" s="11"/>
      <c r="E49" s="11"/>
      <c r="F49" s="13"/>
      <c r="G49" s="18"/>
      <c r="H49" s="25"/>
      <c r="I49" s="25"/>
      <c r="J49" s="18"/>
      <c r="K49" s="18"/>
      <c r="L49" s="21"/>
      <c r="M49" s="22"/>
      <c r="N49" s="23"/>
      <c r="O49" s="22"/>
      <c r="P49" s="18"/>
      <c r="Q49" s="18">
        <v>40</v>
      </c>
      <c r="R49" s="36"/>
    </row>
    <row r="50" spans="1:18" s="35" customFormat="1" ht="18.75" customHeight="1">
      <c r="A50" s="46">
        <v>44</v>
      </c>
      <c r="B50" s="277"/>
      <c r="C50" s="277"/>
      <c r="D50" s="11"/>
      <c r="E50" s="11"/>
      <c r="F50" s="9"/>
      <c r="G50" s="11"/>
      <c r="H50" s="25"/>
      <c r="I50" s="25"/>
      <c r="J50" s="7"/>
      <c r="K50" s="7"/>
      <c r="L50" s="26"/>
      <c r="M50" s="24"/>
      <c r="N50" s="27">
        <f>IF(S50="",999,S50)</f>
        <v>999</v>
      </c>
      <c r="O50" s="24"/>
      <c r="P50" s="11"/>
      <c r="Q50" s="11">
        <v>40</v>
      </c>
      <c r="R50" s="36"/>
    </row>
    <row r="51" spans="1:18" s="35" customFormat="1" ht="18.75" customHeight="1">
      <c r="A51" s="46">
        <v>45</v>
      </c>
      <c r="B51" s="276"/>
      <c r="C51" s="276"/>
      <c r="D51" s="19"/>
      <c r="E51" s="19"/>
      <c r="F51" s="13"/>
      <c r="G51" s="19"/>
      <c r="H51" s="25"/>
      <c r="I51" s="25"/>
      <c r="J51" s="18"/>
      <c r="K51" s="18"/>
      <c r="L51" s="21"/>
      <c r="M51" s="22"/>
      <c r="N51" s="23"/>
      <c r="O51" s="22"/>
      <c r="P51" s="19"/>
      <c r="Q51" s="19">
        <v>30</v>
      </c>
      <c r="R51" s="36"/>
    </row>
    <row r="52" spans="1:18" s="35" customFormat="1" ht="18.75" customHeight="1">
      <c r="A52" s="46">
        <v>46</v>
      </c>
      <c r="B52" s="277"/>
      <c r="C52" s="277"/>
      <c r="D52" s="11"/>
      <c r="E52" s="11"/>
      <c r="F52" s="13"/>
      <c r="G52" s="11"/>
      <c r="H52" s="25"/>
      <c r="I52" s="25"/>
      <c r="J52" s="7"/>
      <c r="K52" s="7"/>
      <c r="L52" s="26"/>
      <c r="M52" s="24"/>
      <c r="N52" s="27">
        <f>IF(S52="",999,S52)</f>
        <v>999</v>
      </c>
      <c r="O52" s="24"/>
      <c r="P52" s="11"/>
      <c r="Q52" s="19">
        <v>10</v>
      </c>
      <c r="R52" s="36"/>
    </row>
    <row r="53" spans="1:18" s="35" customFormat="1" ht="18.75" customHeight="1">
      <c r="A53" s="46">
        <v>47</v>
      </c>
      <c r="B53" s="8"/>
      <c r="C53" s="8"/>
      <c r="D53" s="18"/>
      <c r="E53" s="18"/>
      <c r="F53" s="9"/>
      <c r="G53" s="11"/>
      <c r="H53" s="25"/>
      <c r="I53" s="25"/>
      <c r="J53" s="7"/>
      <c r="K53" s="7"/>
      <c r="L53" s="26"/>
      <c r="M53" s="24"/>
      <c r="N53" s="27">
        <f>IF(S53="",999,S53)</f>
        <v>999</v>
      </c>
      <c r="O53" s="24"/>
      <c r="P53" s="11"/>
      <c r="Q53" s="11">
        <v>10</v>
      </c>
      <c r="R53" s="36"/>
    </row>
    <row r="54" spans="1:18" s="35" customFormat="1" ht="18.75" customHeight="1">
      <c r="A54" s="46">
        <v>48</v>
      </c>
      <c r="B54" s="10"/>
      <c r="C54" s="10"/>
      <c r="D54" s="7"/>
      <c r="E54" s="7"/>
      <c r="F54" s="18"/>
      <c r="G54" s="16"/>
      <c r="H54" s="25"/>
      <c r="I54" s="25"/>
      <c r="J54" s="7"/>
      <c r="K54" s="7"/>
      <c r="L54" s="26"/>
      <c r="M54" s="24"/>
      <c r="N54" s="27"/>
      <c r="O54" s="24"/>
      <c r="P54" s="16"/>
      <c r="Q54" s="16"/>
      <c r="R54" s="36"/>
    </row>
    <row r="55" spans="1:18" s="35" customFormat="1" ht="18.75" customHeight="1">
      <c r="A55" s="46">
        <v>49</v>
      </c>
      <c r="B55" s="8"/>
      <c r="C55" s="8"/>
      <c r="D55" s="18"/>
      <c r="E55" s="18"/>
      <c r="F55" s="9"/>
      <c r="G55" s="7"/>
      <c r="H55" s="25"/>
      <c r="I55" s="25"/>
      <c r="J55" s="7"/>
      <c r="K55" s="7"/>
      <c r="L55" s="26"/>
      <c r="M55" s="24"/>
      <c r="N55" s="27">
        <f>IF(S55="",999,S55)</f>
        <v>999</v>
      </c>
      <c r="O55" s="24"/>
      <c r="P55" s="7"/>
      <c r="Q55" s="7"/>
      <c r="R55" s="36"/>
    </row>
    <row r="56" spans="1:18" s="35" customFormat="1" ht="18.75" customHeight="1">
      <c r="A56" s="46">
        <v>50</v>
      </c>
      <c r="B56" s="8"/>
      <c r="C56" s="8"/>
      <c r="D56" s="18"/>
      <c r="E56" s="18"/>
      <c r="F56" s="13"/>
      <c r="G56" s="7"/>
      <c r="H56" s="25"/>
      <c r="I56" s="25"/>
      <c r="J56" s="7"/>
      <c r="K56" s="7"/>
      <c r="L56" s="26"/>
      <c r="M56" s="24"/>
      <c r="N56" s="27">
        <f>IF(S56="",999,S56)</f>
        <v>999</v>
      </c>
      <c r="O56" s="24"/>
      <c r="P56" s="7"/>
      <c r="Q56" s="7"/>
      <c r="R56" s="36"/>
    </row>
    <row r="57" spans="1:18" s="35" customFormat="1" ht="18.75" customHeight="1">
      <c r="A57" s="46">
        <v>51</v>
      </c>
      <c r="B57" s="10"/>
      <c r="C57" s="10"/>
      <c r="D57" s="7"/>
      <c r="E57" s="7"/>
      <c r="F57" s="13"/>
      <c r="G57" s="6"/>
      <c r="H57" s="25"/>
      <c r="I57" s="25"/>
      <c r="J57" s="7"/>
      <c r="K57" s="7"/>
      <c r="L57" s="26"/>
      <c r="M57" s="24"/>
      <c r="N57" s="27">
        <f>IF(S57="",999,S57)</f>
        <v>999</v>
      </c>
      <c r="O57" s="24"/>
      <c r="P57" s="6"/>
      <c r="Q57" s="6"/>
      <c r="R57" s="36"/>
    </row>
    <row r="58" spans="1:18" s="35" customFormat="1" ht="18.75" customHeight="1">
      <c r="A58" s="46">
        <v>52</v>
      </c>
      <c r="B58" s="10"/>
      <c r="C58" s="10"/>
      <c r="D58" s="7"/>
      <c r="E58" s="7"/>
      <c r="F58" s="9"/>
      <c r="G58" s="7"/>
      <c r="H58" s="25"/>
      <c r="I58" s="25"/>
      <c r="J58" s="7"/>
      <c r="K58" s="7"/>
      <c r="L58" s="26"/>
      <c r="M58" s="24"/>
      <c r="N58" s="27"/>
      <c r="O58" s="24"/>
      <c r="P58" s="7"/>
      <c r="Q58" s="7"/>
      <c r="R58" s="36"/>
    </row>
    <row r="59" spans="1:18" s="35" customFormat="1" ht="18.75" customHeight="1">
      <c r="A59" s="46">
        <v>53</v>
      </c>
      <c r="B59" s="10"/>
      <c r="C59" s="10"/>
      <c r="D59" s="7"/>
      <c r="E59" s="7"/>
      <c r="F59" s="14"/>
      <c r="G59" s="7"/>
      <c r="H59" s="25"/>
      <c r="I59" s="25"/>
      <c r="J59" s="7"/>
      <c r="K59" s="7"/>
      <c r="L59" s="26"/>
      <c r="M59" s="24"/>
      <c r="N59" s="27"/>
      <c r="O59" s="24"/>
      <c r="P59" s="7"/>
      <c r="Q59" s="7"/>
      <c r="R59" s="36"/>
    </row>
    <row r="60" spans="1:18" s="35" customFormat="1" ht="18.75" customHeight="1">
      <c r="A60" s="46">
        <v>54</v>
      </c>
      <c r="B60" s="10"/>
      <c r="C60" s="10"/>
      <c r="D60" s="7"/>
      <c r="E60" s="7"/>
      <c r="F60" s="9"/>
      <c r="G60" s="15"/>
      <c r="H60" s="25"/>
      <c r="I60" s="25"/>
      <c r="J60" s="16"/>
      <c r="K60" s="16"/>
      <c r="L60" s="29"/>
      <c r="M60" s="30"/>
      <c r="N60" s="31">
        <f aca="true" t="shared" si="0" ref="N60:N68">IF(S60="",999,S60)</f>
        <v>999</v>
      </c>
      <c r="O60" s="30"/>
      <c r="P60" s="15"/>
      <c r="Q60" s="15"/>
      <c r="R60" s="36"/>
    </row>
    <row r="61" spans="1:18" s="35" customFormat="1" ht="18.75" customHeight="1">
      <c r="A61" s="46">
        <v>55</v>
      </c>
      <c r="B61" s="10"/>
      <c r="C61" s="10"/>
      <c r="D61" s="7"/>
      <c r="E61" s="7"/>
      <c r="F61" s="9"/>
      <c r="G61" s="15"/>
      <c r="H61" s="25"/>
      <c r="I61" s="25"/>
      <c r="J61" s="16"/>
      <c r="K61" s="16"/>
      <c r="L61" s="29"/>
      <c r="M61" s="30"/>
      <c r="N61" s="31">
        <f t="shared" si="0"/>
        <v>999</v>
      </c>
      <c r="O61" s="30"/>
      <c r="P61" s="15"/>
      <c r="Q61" s="15"/>
      <c r="R61" s="36"/>
    </row>
    <row r="62" spans="1:18" s="35" customFormat="1" ht="18.75" customHeight="1">
      <c r="A62" s="46">
        <v>56</v>
      </c>
      <c r="B62" s="10"/>
      <c r="C62" s="10"/>
      <c r="D62" s="7"/>
      <c r="E62" s="7"/>
      <c r="F62" s="9"/>
      <c r="G62" s="15"/>
      <c r="H62" s="25"/>
      <c r="I62" s="25"/>
      <c r="J62" s="16"/>
      <c r="K62" s="16"/>
      <c r="L62" s="29"/>
      <c r="M62" s="30"/>
      <c r="N62" s="31">
        <f t="shared" si="0"/>
        <v>999</v>
      </c>
      <c r="O62" s="30"/>
      <c r="P62" s="15"/>
      <c r="Q62" s="15"/>
      <c r="R62" s="36"/>
    </row>
    <row r="63" spans="1:18" s="35" customFormat="1" ht="18.75" customHeight="1">
      <c r="A63" s="46">
        <v>57</v>
      </c>
      <c r="B63" s="10"/>
      <c r="C63" s="10"/>
      <c r="D63" s="7"/>
      <c r="E63" s="7"/>
      <c r="F63" s="9"/>
      <c r="G63" s="15"/>
      <c r="H63" s="25"/>
      <c r="I63" s="25"/>
      <c r="J63" s="16"/>
      <c r="K63" s="16"/>
      <c r="L63" s="29"/>
      <c r="M63" s="30"/>
      <c r="N63" s="31">
        <f t="shared" si="0"/>
        <v>999</v>
      </c>
      <c r="O63" s="30"/>
      <c r="P63" s="15"/>
      <c r="Q63" s="15"/>
      <c r="R63" s="36"/>
    </row>
    <row r="64" spans="1:18" s="35" customFormat="1" ht="18.75" customHeight="1">
      <c r="A64" s="46">
        <v>58</v>
      </c>
      <c r="B64" s="10"/>
      <c r="C64" s="10"/>
      <c r="D64" s="7"/>
      <c r="E64" s="7"/>
      <c r="F64" s="9"/>
      <c r="G64" s="15"/>
      <c r="H64" s="25"/>
      <c r="I64" s="25"/>
      <c r="J64" s="16"/>
      <c r="K64" s="16"/>
      <c r="L64" s="29"/>
      <c r="M64" s="30"/>
      <c r="N64" s="31">
        <f t="shared" si="0"/>
        <v>999</v>
      </c>
      <c r="O64" s="30"/>
      <c r="P64" s="15"/>
      <c r="Q64" s="15"/>
      <c r="R64" s="36"/>
    </row>
    <row r="65" spans="1:18" s="35" customFormat="1" ht="18.75" customHeight="1">
      <c r="A65" s="46">
        <v>59</v>
      </c>
      <c r="B65" s="10"/>
      <c r="C65" s="10"/>
      <c r="D65" s="7"/>
      <c r="E65" s="7"/>
      <c r="F65" s="9"/>
      <c r="G65" s="15"/>
      <c r="H65" s="25"/>
      <c r="I65" s="25"/>
      <c r="J65" s="16"/>
      <c r="K65" s="16"/>
      <c r="L65" s="29"/>
      <c r="M65" s="30"/>
      <c r="N65" s="31">
        <f t="shared" si="0"/>
        <v>999</v>
      </c>
      <c r="O65" s="30"/>
      <c r="P65" s="15"/>
      <c r="Q65" s="15"/>
      <c r="R65" s="36"/>
    </row>
    <row r="66" spans="1:18" s="35" customFormat="1" ht="18.75" customHeight="1">
      <c r="A66" s="46">
        <v>60</v>
      </c>
      <c r="B66" s="10"/>
      <c r="C66" s="10"/>
      <c r="D66" s="7"/>
      <c r="E66" s="7"/>
      <c r="F66" s="9"/>
      <c r="G66" s="15"/>
      <c r="H66" s="25"/>
      <c r="I66" s="25"/>
      <c r="J66" s="16"/>
      <c r="K66" s="16"/>
      <c r="L66" s="29"/>
      <c r="M66" s="30"/>
      <c r="N66" s="31">
        <f t="shared" si="0"/>
        <v>999</v>
      </c>
      <c r="O66" s="30"/>
      <c r="P66" s="15"/>
      <c r="Q66" s="15"/>
      <c r="R66" s="36"/>
    </row>
    <row r="67" spans="1:18" s="35" customFormat="1" ht="18.75" customHeight="1">
      <c r="A67" s="46">
        <v>61</v>
      </c>
      <c r="B67" s="10"/>
      <c r="C67" s="10"/>
      <c r="D67" s="7"/>
      <c r="E67" s="7"/>
      <c r="F67" s="9"/>
      <c r="G67" s="11"/>
      <c r="H67" s="25"/>
      <c r="I67" s="25"/>
      <c r="J67" s="7"/>
      <c r="K67" s="7"/>
      <c r="L67" s="26"/>
      <c r="M67" s="24"/>
      <c r="N67" s="27">
        <f t="shared" si="0"/>
        <v>999</v>
      </c>
      <c r="O67" s="24"/>
      <c r="P67" s="11"/>
      <c r="Q67" s="11"/>
      <c r="R67" s="36"/>
    </row>
    <row r="68" spans="1:18" s="35" customFormat="1" ht="18.75" customHeight="1">
      <c r="A68" s="46">
        <v>62</v>
      </c>
      <c r="B68" s="10"/>
      <c r="C68" s="10"/>
      <c r="D68" s="7"/>
      <c r="E68" s="7"/>
      <c r="F68" s="9"/>
      <c r="G68" s="11"/>
      <c r="H68" s="25"/>
      <c r="I68" s="25"/>
      <c r="J68" s="7"/>
      <c r="K68" s="7"/>
      <c r="L68" s="26"/>
      <c r="M68" s="24"/>
      <c r="N68" s="27">
        <f t="shared" si="0"/>
        <v>999</v>
      </c>
      <c r="O68" s="24"/>
      <c r="P68" s="11"/>
      <c r="Q68" s="11"/>
      <c r="R68" s="36"/>
    </row>
    <row r="69" spans="1:18" s="35" customFormat="1" ht="18.75" customHeight="1">
      <c r="A69" s="46">
        <v>63</v>
      </c>
      <c r="B69" s="45"/>
      <c r="C69" s="45"/>
      <c r="D69" s="39"/>
      <c r="E69" s="44"/>
      <c r="F69" s="43"/>
      <c r="G69" s="43"/>
      <c r="H69" s="39"/>
      <c r="I69" s="39"/>
      <c r="J69" s="36"/>
      <c r="K69" s="42"/>
      <c r="L69" s="40"/>
      <c r="M69" s="41">
        <f aca="true" t="shared" si="1" ref="M69:M100">IF(R69="",999,R69)</f>
        <v>999</v>
      </c>
      <c r="N69" s="40"/>
      <c r="O69" s="39"/>
      <c r="P69" s="38"/>
      <c r="Q69" s="37">
        <f aca="true" t="shared" si="2" ref="Q69:Q100">IF(O69="DA",1,IF(O69="WC",2,IF(O69="SE",3,IF(O69="Q",4,IF(O69="LL",5,999)))))</f>
        <v>999</v>
      </c>
      <c r="R69" s="36"/>
    </row>
    <row r="70" spans="1:18" s="35" customFormat="1" ht="18.75" customHeight="1">
      <c r="A70" s="46">
        <v>64</v>
      </c>
      <c r="B70" s="45"/>
      <c r="C70" s="45"/>
      <c r="D70" s="39"/>
      <c r="E70" s="44"/>
      <c r="F70" s="43"/>
      <c r="G70" s="43"/>
      <c r="H70" s="39"/>
      <c r="I70" s="39"/>
      <c r="J70" s="36"/>
      <c r="K70" s="42"/>
      <c r="L70" s="40"/>
      <c r="M70" s="41">
        <f t="shared" si="1"/>
        <v>999</v>
      </c>
      <c r="N70" s="40"/>
      <c r="O70" s="39"/>
      <c r="P70" s="38"/>
      <c r="Q70" s="37">
        <f t="shared" si="2"/>
        <v>999</v>
      </c>
      <c r="R70" s="36"/>
    </row>
    <row r="71" spans="1:18" s="35" customFormat="1" ht="18.75" customHeight="1">
      <c r="A71" s="46">
        <v>65</v>
      </c>
      <c r="B71" s="45"/>
      <c r="C71" s="45"/>
      <c r="D71" s="39"/>
      <c r="E71" s="44"/>
      <c r="F71" s="43"/>
      <c r="G71" s="43"/>
      <c r="H71" s="39"/>
      <c r="I71" s="39"/>
      <c r="J71" s="36"/>
      <c r="K71" s="42"/>
      <c r="L71" s="40"/>
      <c r="M71" s="41">
        <f t="shared" si="1"/>
        <v>999</v>
      </c>
      <c r="N71" s="40"/>
      <c r="O71" s="39"/>
      <c r="P71" s="38"/>
      <c r="Q71" s="37">
        <f t="shared" si="2"/>
        <v>999</v>
      </c>
      <c r="R71" s="36"/>
    </row>
    <row r="72" spans="1:18" s="35" customFormat="1" ht="18.75" customHeight="1">
      <c r="A72" s="46">
        <v>66</v>
      </c>
      <c r="B72" s="45"/>
      <c r="C72" s="45"/>
      <c r="D72" s="39"/>
      <c r="E72" s="44"/>
      <c r="F72" s="43"/>
      <c r="G72" s="43"/>
      <c r="H72" s="39"/>
      <c r="I72" s="39"/>
      <c r="J72" s="36"/>
      <c r="K72" s="42"/>
      <c r="L72" s="40"/>
      <c r="M72" s="41">
        <f t="shared" si="1"/>
        <v>999</v>
      </c>
      <c r="N72" s="40"/>
      <c r="O72" s="39"/>
      <c r="P72" s="38"/>
      <c r="Q72" s="37">
        <f t="shared" si="2"/>
        <v>999</v>
      </c>
      <c r="R72" s="36"/>
    </row>
    <row r="73" spans="1:18" s="35" customFormat="1" ht="18.75" customHeight="1">
      <c r="A73" s="46">
        <v>67</v>
      </c>
      <c r="B73" s="45"/>
      <c r="C73" s="45"/>
      <c r="D73" s="39"/>
      <c r="E73" s="44"/>
      <c r="F73" s="43"/>
      <c r="G73" s="43"/>
      <c r="H73" s="39"/>
      <c r="I73" s="39"/>
      <c r="J73" s="36"/>
      <c r="K73" s="42"/>
      <c r="L73" s="40"/>
      <c r="M73" s="41">
        <f t="shared" si="1"/>
        <v>999</v>
      </c>
      <c r="N73" s="40"/>
      <c r="O73" s="39"/>
      <c r="P73" s="38"/>
      <c r="Q73" s="37">
        <f t="shared" si="2"/>
        <v>999</v>
      </c>
      <c r="R73" s="36"/>
    </row>
    <row r="74" spans="1:18" s="35" customFormat="1" ht="18.75" customHeight="1">
      <c r="A74" s="46">
        <v>68</v>
      </c>
      <c r="B74" s="45"/>
      <c r="C74" s="45"/>
      <c r="D74" s="39"/>
      <c r="E74" s="44"/>
      <c r="F74" s="43"/>
      <c r="G74" s="43"/>
      <c r="H74" s="39"/>
      <c r="I74" s="39"/>
      <c r="J74" s="36"/>
      <c r="K74" s="42"/>
      <c r="L74" s="40"/>
      <c r="M74" s="41">
        <f t="shared" si="1"/>
        <v>999</v>
      </c>
      <c r="N74" s="40"/>
      <c r="O74" s="39"/>
      <c r="P74" s="38"/>
      <c r="Q74" s="37">
        <f t="shared" si="2"/>
        <v>999</v>
      </c>
      <c r="R74" s="36"/>
    </row>
    <row r="75" spans="1:18" s="35" customFormat="1" ht="18.75" customHeight="1">
      <c r="A75" s="46">
        <v>69</v>
      </c>
      <c r="B75" s="45"/>
      <c r="C75" s="45"/>
      <c r="D75" s="39"/>
      <c r="E75" s="44"/>
      <c r="F75" s="43"/>
      <c r="G75" s="43"/>
      <c r="H75" s="39"/>
      <c r="I75" s="39"/>
      <c r="J75" s="36"/>
      <c r="K75" s="42"/>
      <c r="L75" s="40"/>
      <c r="M75" s="41">
        <f t="shared" si="1"/>
        <v>999</v>
      </c>
      <c r="N75" s="40"/>
      <c r="O75" s="39"/>
      <c r="P75" s="38"/>
      <c r="Q75" s="37">
        <f t="shared" si="2"/>
        <v>999</v>
      </c>
      <c r="R75" s="36"/>
    </row>
    <row r="76" spans="1:18" s="35" customFormat="1" ht="18.75" customHeight="1">
      <c r="A76" s="46">
        <v>70</v>
      </c>
      <c r="B76" s="45"/>
      <c r="C76" s="45"/>
      <c r="D76" s="39"/>
      <c r="E76" s="44"/>
      <c r="F76" s="43"/>
      <c r="G76" s="43"/>
      <c r="H76" s="39"/>
      <c r="I76" s="39"/>
      <c r="J76" s="36"/>
      <c r="K76" s="42"/>
      <c r="L76" s="40"/>
      <c r="M76" s="41">
        <f t="shared" si="1"/>
        <v>999</v>
      </c>
      <c r="N76" s="40"/>
      <c r="O76" s="39"/>
      <c r="P76" s="38"/>
      <c r="Q76" s="37">
        <f t="shared" si="2"/>
        <v>999</v>
      </c>
      <c r="R76" s="36"/>
    </row>
    <row r="77" spans="1:18" s="35" customFormat="1" ht="18.75" customHeight="1">
      <c r="A77" s="46">
        <v>71</v>
      </c>
      <c r="B77" s="45"/>
      <c r="C77" s="45"/>
      <c r="D77" s="39"/>
      <c r="E77" s="44"/>
      <c r="F77" s="43"/>
      <c r="G77" s="43"/>
      <c r="H77" s="39"/>
      <c r="I77" s="39"/>
      <c r="J77" s="36"/>
      <c r="K77" s="42"/>
      <c r="L77" s="40"/>
      <c r="M77" s="41">
        <f t="shared" si="1"/>
        <v>999</v>
      </c>
      <c r="N77" s="40"/>
      <c r="O77" s="39"/>
      <c r="P77" s="38"/>
      <c r="Q77" s="37">
        <f t="shared" si="2"/>
        <v>999</v>
      </c>
      <c r="R77" s="36"/>
    </row>
    <row r="78" spans="1:18" s="35" customFormat="1" ht="18.75" customHeight="1">
      <c r="A78" s="46">
        <v>72</v>
      </c>
      <c r="B78" s="45"/>
      <c r="C78" s="45"/>
      <c r="D78" s="39"/>
      <c r="E78" s="44"/>
      <c r="F78" s="43"/>
      <c r="G78" s="43"/>
      <c r="H78" s="39"/>
      <c r="I78" s="39"/>
      <c r="J78" s="36"/>
      <c r="K78" s="42"/>
      <c r="L78" s="40"/>
      <c r="M78" s="41">
        <f t="shared" si="1"/>
        <v>999</v>
      </c>
      <c r="N78" s="40"/>
      <c r="O78" s="39"/>
      <c r="P78" s="38"/>
      <c r="Q78" s="37">
        <f t="shared" si="2"/>
        <v>999</v>
      </c>
      <c r="R78" s="36"/>
    </row>
    <row r="79" spans="1:18" s="35" customFormat="1" ht="18.75" customHeight="1">
      <c r="A79" s="46">
        <v>73</v>
      </c>
      <c r="B79" s="45"/>
      <c r="C79" s="45"/>
      <c r="D79" s="39"/>
      <c r="E79" s="44"/>
      <c r="F79" s="43"/>
      <c r="G79" s="43"/>
      <c r="H79" s="39"/>
      <c r="I79" s="39"/>
      <c r="J79" s="36"/>
      <c r="K79" s="42"/>
      <c r="L79" s="40"/>
      <c r="M79" s="41">
        <f t="shared" si="1"/>
        <v>999</v>
      </c>
      <c r="N79" s="40"/>
      <c r="O79" s="39"/>
      <c r="P79" s="38"/>
      <c r="Q79" s="37">
        <f t="shared" si="2"/>
        <v>999</v>
      </c>
      <c r="R79" s="36"/>
    </row>
    <row r="80" spans="1:18" s="35" customFormat="1" ht="18.75" customHeight="1">
      <c r="A80" s="46">
        <v>74</v>
      </c>
      <c r="B80" s="45"/>
      <c r="C80" s="45"/>
      <c r="D80" s="39"/>
      <c r="E80" s="44"/>
      <c r="F80" s="43"/>
      <c r="G80" s="43"/>
      <c r="H80" s="39"/>
      <c r="I80" s="39"/>
      <c r="J80" s="36"/>
      <c r="K80" s="42"/>
      <c r="L80" s="40"/>
      <c r="M80" s="41">
        <f t="shared" si="1"/>
        <v>999</v>
      </c>
      <c r="N80" s="40"/>
      <c r="O80" s="39"/>
      <c r="P80" s="38"/>
      <c r="Q80" s="37">
        <f t="shared" si="2"/>
        <v>999</v>
      </c>
      <c r="R80" s="36"/>
    </row>
    <row r="81" spans="1:18" s="35" customFormat="1" ht="18.75" customHeight="1">
      <c r="A81" s="46">
        <v>75</v>
      </c>
      <c r="B81" s="45"/>
      <c r="C81" s="45"/>
      <c r="D81" s="39"/>
      <c r="E81" s="44"/>
      <c r="F81" s="43"/>
      <c r="G81" s="43"/>
      <c r="H81" s="39"/>
      <c r="I81" s="39"/>
      <c r="J81" s="36"/>
      <c r="K81" s="42"/>
      <c r="L81" s="40"/>
      <c r="M81" s="41">
        <f t="shared" si="1"/>
        <v>999</v>
      </c>
      <c r="N81" s="40"/>
      <c r="O81" s="39"/>
      <c r="P81" s="38"/>
      <c r="Q81" s="37">
        <f t="shared" si="2"/>
        <v>999</v>
      </c>
      <c r="R81" s="36"/>
    </row>
    <row r="82" spans="1:18" s="35" customFormat="1" ht="18.75" customHeight="1">
      <c r="A82" s="46">
        <v>76</v>
      </c>
      <c r="B82" s="45"/>
      <c r="C82" s="45"/>
      <c r="D82" s="39"/>
      <c r="E82" s="44"/>
      <c r="F82" s="43"/>
      <c r="G82" s="43"/>
      <c r="H82" s="39"/>
      <c r="I82" s="39"/>
      <c r="J82" s="36"/>
      <c r="K82" s="42"/>
      <c r="L82" s="40"/>
      <c r="M82" s="41">
        <f t="shared" si="1"/>
        <v>999</v>
      </c>
      <c r="N82" s="40"/>
      <c r="O82" s="39"/>
      <c r="P82" s="38"/>
      <c r="Q82" s="37">
        <f t="shared" si="2"/>
        <v>999</v>
      </c>
      <c r="R82" s="36"/>
    </row>
    <row r="83" spans="1:18" s="35" customFormat="1" ht="18.75" customHeight="1">
      <c r="A83" s="46">
        <v>77</v>
      </c>
      <c r="B83" s="45"/>
      <c r="C83" s="45"/>
      <c r="D83" s="39"/>
      <c r="E83" s="44"/>
      <c r="F83" s="43"/>
      <c r="G83" s="43"/>
      <c r="H83" s="39"/>
      <c r="I83" s="39"/>
      <c r="J83" s="36"/>
      <c r="K83" s="42"/>
      <c r="L83" s="40"/>
      <c r="M83" s="41">
        <f t="shared" si="1"/>
        <v>999</v>
      </c>
      <c r="N83" s="40"/>
      <c r="O83" s="39"/>
      <c r="P83" s="38"/>
      <c r="Q83" s="37">
        <f t="shared" si="2"/>
        <v>999</v>
      </c>
      <c r="R83" s="36"/>
    </row>
    <row r="84" spans="1:18" s="35" customFormat="1" ht="18.75" customHeight="1">
      <c r="A84" s="46">
        <v>78</v>
      </c>
      <c r="B84" s="45"/>
      <c r="C84" s="45"/>
      <c r="D84" s="39"/>
      <c r="E84" s="44"/>
      <c r="F84" s="43"/>
      <c r="G84" s="43"/>
      <c r="H84" s="39"/>
      <c r="I84" s="39"/>
      <c r="J84" s="36"/>
      <c r="K84" s="42"/>
      <c r="L84" s="40"/>
      <c r="M84" s="41">
        <f t="shared" si="1"/>
        <v>999</v>
      </c>
      <c r="N84" s="40"/>
      <c r="O84" s="39"/>
      <c r="P84" s="38"/>
      <c r="Q84" s="37">
        <f t="shared" si="2"/>
        <v>999</v>
      </c>
      <c r="R84" s="36"/>
    </row>
    <row r="85" spans="1:18" s="35" customFormat="1" ht="18.75" customHeight="1">
      <c r="A85" s="46">
        <v>79</v>
      </c>
      <c r="B85" s="45"/>
      <c r="C85" s="45"/>
      <c r="D85" s="39"/>
      <c r="E85" s="44"/>
      <c r="F85" s="43"/>
      <c r="G85" s="43"/>
      <c r="H85" s="39"/>
      <c r="I85" s="39"/>
      <c r="J85" s="36"/>
      <c r="K85" s="42"/>
      <c r="L85" s="40"/>
      <c r="M85" s="41">
        <f t="shared" si="1"/>
        <v>999</v>
      </c>
      <c r="N85" s="40"/>
      <c r="O85" s="39"/>
      <c r="P85" s="38"/>
      <c r="Q85" s="37">
        <f t="shared" si="2"/>
        <v>999</v>
      </c>
      <c r="R85" s="36"/>
    </row>
    <row r="86" spans="1:18" s="35" customFormat="1" ht="18.75" customHeight="1">
      <c r="A86" s="46">
        <v>80</v>
      </c>
      <c r="B86" s="45"/>
      <c r="C86" s="45"/>
      <c r="D86" s="39"/>
      <c r="E86" s="44"/>
      <c r="F86" s="43"/>
      <c r="G86" s="43"/>
      <c r="H86" s="39"/>
      <c r="I86" s="39"/>
      <c r="J86" s="36"/>
      <c r="K86" s="42"/>
      <c r="L86" s="40"/>
      <c r="M86" s="41">
        <f t="shared" si="1"/>
        <v>999</v>
      </c>
      <c r="N86" s="40"/>
      <c r="O86" s="39"/>
      <c r="P86" s="38"/>
      <c r="Q86" s="37">
        <f t="shared" si="2"/>
        <v>999</v>
      </c>
      <c r="R86" s="36"/>
    </row>
    <row r="87" spans="1:18" s="35" customFormat="1" ht="18.75" customHeight="1">
      <c r="A87" s="46">
        <v>81</v>
      </c>
      <c r="B87" s="45"/>
      <c r="C87" s="45"/>
      <c r="D87" s="39"/>
      <c r="E87" s="44"/>
      <c r="F87" s="43"/>
      <c r="G87" s="43"/>
      <c r="H87" s="39"/>
      <c r="I87" s="39"/>
      <c r="J87" s="36"/>
      <c r="K87" s="42"/>
      <c r="L87" s="40"/>
      <c r="M87" s="41">
        <f t="shared" si="1"/>
        <v>999</v>
      </c>
      <c r="N87" s="40"/>
      <c r="O87" s="39"/>
      <c r="P87" s="38"/>
      <c r="Q87" s="37">
        <f t="shared" si="2"/>
        <v>999</v>
      </c>
      <c r="R87" s="36"/>
    </row>
    <row r="88" spans="1:18" s="35" customFormat="1" ht="18.75" customHeight="1">
      <c r="A88" s="46">
        <v>82</v>
      </c>
      <c r="B88" s="45"/>
      <c r="C88" s="45"/>
      <c r="D88" s="39"/>
      <c r="E88" s="44"/>
      <c r="F88" s="43"/>
      <c r="G88" s="43"/>
      <c r="H88" s="39"/>
      <c r="I88" s="39"/>
      <c r="J88" s="36"/>
      <c r="K88" s="42"/>
      <c r="L88" s="40"/>
      <c r="M88" s="41">
        <f t="shared" si="1"/>
        <v>999</v>
      </c>
      <c r="N88" s="40"/>
      <c r="O88" s="39"/>
      <c r="P88" s="38"/>
      <c r="Q88" s="37">
        <f t="shared" si="2"/>
        <v>999</v>
      </c>
      <c r="R88" s="36"/>
    </row>
    <row r="89" spans="1:18" s="35" customFormat="1" ht="18.75" customHeight="1">
      <c r="A89" s="46">
        <v>83</v>
      </c>
      <c r="B89" s="45"/>
      <c r="C89" s="45"/>
      <c r="D89" s="39"/>
      <c r="E89" s="44"/>
      <c r="F89" s="43"/>
      <c r="G89" s="43"/>
      <c r="H89" s="39"/>
      <c r="I89" s="39"/>
      <c r="J89" s="36"/>
      <c r="K89" s="42"/>
      <c r="L89" s="40"/>
      <c r="M89" s="41">
        <f t="shared" si="1"/>
        <v>999</v>
      </c>
      <c r="N89" s="40"/>
      <c r="O89" s="39"/>
      <c r="P89" s="38"/>
      <c r="Q89" s="37">
        <f t="shared" si="2"/>
        <v>999</v>
      </c>
      <c r="R89" s="36"/>
    </row>
    <row r="90" spans="1:18" s="35" customFormat="1" ht="18.75" customHeight="1">
      <c r="A90" s="46">
        <v>84</v>
      </c>
      <c r="B90" s="45"/>
      <c r="C90" s="45"/>
      <c r="D90" s="39"/>
      <c r="E90" s="44"/>
      <c r="F90" s="43"/>
      <c r="G90" s="43"/>
      <c r="H90" s="39"/>
      <c r="I90" s="39"/>
      <c r="J90" s="36"/>
      <c r="K90" s="42"/>
      <c r="L90" s="40"/>
      <c r="M90" s="41">
        <f t="shared" si="1"/>
        <v>999</v>
      </c>
      <c r="N90" s="40"/>
      <c r="O90" s="39"/>
      <c r="P90" s="38"/>
      <c r="Q90" s="37">
        <f t="shared" si="2"/>
        <v>999</v>
      </c>
      <c r="R90" s="36"/>
    </row>
    <row r="91" spans="1:18" s="35" customFormat="1" ht="18.75" customHeight="1">
      <c r="A91" s="46">
        <v>85</v>
      </c>
      <c r="B91" s="45"/>
      <c r="C91" s="45"/>
      <c r="D91" s="39"/>
      <c r="E91" s="44"/>
      <c r="F91" s="43"/>
      <c r="G91" s="43"/>
      <c r="H91" s="39"/>
      <c r="I91" s="39"/>
      <c r="J91" s="36"/>
      <c r="K91" s="42"/>
      <c r="L91" s="40"/>
      <c r="M91" s="41">
        <f t="shared" si="1"/>
        <v>999</v>
      </c>
      <c r="N91" s="40"/>
      <c r="O91" s="39"/>
      <c r="P91" s="38"/>
      <c r="Q91" s="37">
        <f t="shared" si="2"/>
        <v>999</v>
      </c>
      <c r="R91" s="36"/>
    </row>
    <row r="92" spans="1:18" s="35" customFormat="1" ht="18.75" customHeight="1">
      <c r="A92" s="46">
        <v>86</v>
      </c>
      <c r="B92" s="45"/>
      <c r="C92" s="45"/>
      <c r="D92" s="39"/>
      <c r="E92" s="44"/>
      <c r="F92" s="43"/>
      <c r="G92" s="43"/>
      <c r="H92" s="39"/>
      <c r="I92" s="39"/>
      <c r="J92" s="36"/>
      <c r="K92" s="42"/>
      <c r="L92" s="40"/>
      <c r="M92" s="41">
        <f t="shared" si="1"/>
        <v>999</v>
      </c>
      <c r="N92" s="40"/>
      <c r="O92" s="39"/>
      <c r="P92" s="38"/>
      <c r="Q92" s="37">
        <f t="shared" si="2"/>
        <v>999</v>
      </c>
      <c r="R92" s="36"/>
    </row>
    <row r="93" spans="1:18" s="35" customFormat="1" ht="18.75" customHeight="1">
      <c r="A93" s="46">
        <v>87</v>
      </c>
      <c r="B93" s="45"/>
      <c r="C93" s="45"/>
      <c r="D93" s="39"/>
      <c r="E93" s="44"/>
      <c r="F93" s="43"/>
      <c r="G93" s="43"/>
      <c r="H93" s="39"/>
      <c r="I93" s="39"/>
      <c r="J93" s="36"/>
      <c r="K93" s="42"/>
      <c r="L93" s="40"/>
      <c r="M93" s="41">
        <f t="shared" si="1"/>
        <v>999</v>
      </c>
      <c r="N93" s="40"/>
      <c r="O93" s="39"/>
      <c r="P93" s="38"/>
      <c r="Q93" s="37">
        <f t="shared" si="2"/>
        <v>999</v>
      </c>
      <c r="R93" s="36"/>
    </row>
    <row r="94" spans="1:18" s="35" customFormat="1" ht="18.75" customHeight="1">
      <c r="A94" s="46">
        <v>88</v>
      </c>
      <c r="B94" s="45"/>
      <c r="C94" s="45"/>
      <c r="D94" s="39"/>
      <c r="E94" s="44"/>
      <c r="F94" s="43"/>
      <c r="G94" s="43"/>
      <c r="H94" s="39"/>
      <c r="I94" s="39"/>
      <c r="J94" s="36"/>
      <c r="K94" s="42"/>
      <c r="L94" s="40"/>
      <c r="M94" s="41">
        <f t="shared" si="1"/>
        <v>999</v>
      </c>
      <c r="N94" s="40"/>
      <c r="O94" s="39"/>
      <c r="P94" s="38"/>
      <c r="Q94" s="37">
        <f t="shared" si="2"/>
        <v>999</v>
      </c>
      <c r="R94" s="36"/>
    </row>
    <row r="95" spans="1:18" s="35" customFormat="1" ht="18.75" customHeight="1">
      <c r="A95" s="46">
        <v>89</v>
      </c>
      <c r="B95" s="45"/>
      <c r="C95" s="45"/>
      <c r="D95" s="39"/>
      <c r="E95" s="44"/>
      <c r="F95" s="43"/>
      <c r="G95" s="43"/>
      <c r="H95" s="39"/>
      <c r="I95" s="39"/>
      <c r="J95" s="36"/>
      <c r="K95" s="42"/>
      <c r="L95" s="40"/>
      <c r="M95" s="41">
        <f t="shared" si="1"/>
        <v>999</v>
      </c>
      <c r="N95" s="40"/>
      <c r="O95" s="39"/>
      <c r="P95" s="38"/>
      <c r="Q95" s="37">
        <f t="shared" si="2"/>
        <v>999</v>
      </c>
      <c r="R95" s="36"/>
    </row>
    <row r="96" spans="1:18" s="35" customFormat="1" ht="18.75" customHeight="1">
      <c r="A96" s="46">
        <v>90</v>
      </c>
      <c r="B96" s="45"/>
      <c r="C96" s="45"/>
      <c r="D96" s="39"/>
      <c r="E96" s="44"/>
      <c r="F96" s="43"/>
      <c r="G96" s="43"/>
      <c r="H96" s="39"/>
      <c r="I96" s="39"/>
      <c r="J96" s="36"/>
      <c r="K96" s="42"/>
      <c r="L96" s="40"/>
      <c r="M96" s="41">
        <f t="shared" si="1"/>
        <v>999</v>
      </c>
      <c r="N96" s="40"/>
      <c r="O96" s="39"/>
      <c r="P96" s="38"/>
      <c r="Q96" s="37">
        <f t="shared" si="2"/>
        <v>999</v>
      </c>
      <c r="R96" s="36"/>
    </row>
    <row r="97" spans="1:18" s="35" customFormat="1" ht="18.75" customHeight="1">
      <c r="A97" s="46">
        <v>91</v>
      </c>
      <c r="B97" s="45"/>
      <c r="C97" s="45"/>
      <c r="D97" s="39"/>
      <c r="E97" s="44"/>
      <c r="F97" s="43"/>
      <c r="G97" s="43"/>
      <c r="H97" s="39"/>
      <c r="I97" s="39"/>
      <c r="J97" s="36"/>
      <c r="K97" s="42"/>
      <c r="L97" s="40"/>
      <c r="M97" s="41">
        <f t="shared" si="1"/>
        <v>999</v>
      </c>
      <c r="N97" s="40"/>
      <c r="O97" s="39"/>
      <c r="P97" s="38"/>
      <c r="Q97" s="37">
        <f t="shared" si="2"/>
        <v>999</v>
      </c>
      <c r="R97" s="36"/>
    </row>
    <row r="98" spans="1:18" s="35" customFormat="1" ht="18.75" customHeight="1">
      <c r="A98" s="46">
        <v>92</v>
      </c>
      <c r="B98" s="45"/>
      <c r="C98" s="45"/>
      <c r="D98" s="39"/>
      <c r="E98" s="44"/>
      <c r="F98" s="43"/>
      <c r="G98" s="43"/>
      <c r="H98" s="39"/>
      <c r="I98" s="39"/>
      <c r="J98" s="36"/>
      <c r="K98" s="42"/>
      <c r="L98" s="40"/>
      <c r="M98" s="41">
        <f t="shared" si="1"/>
        <v>999</v>
      </c>
      <c r="N98" s="40"/>
      <c r="O98" s="39"/>
      <c r="P98" s="38"/>
      <c r="Q98" s="37">
        <f t="shared" si="2"/>
        <v>999</v>
      </c>
      <c r="R98" s="36"/>
    </row>
    <row r="99" spans="1:18" s="35" customFormat="1" ht="18.75" customHeight="1">
      <c r="A99" s="46">
        <v>93</v>
      </c>
      <c r="B99" s="45"/>
      <c r="C99" s="45"/>
      <c r="D99" s="39"/>
      <c r="E99" s="44"/>
      <c r="F99" s="43"/>
      <c r="G99" s="43"/>
      <c r="H99" s="39"/>
      <c r="I99" s="39"/>
      <c r="J99" s="36"/>
      <c r="K99" s="42"/>
      <c r="L99" s="40"/>
      <c r="M99" s="41">
        <f t="shared" si="1"/>
        <v>999</v>
      </c>
      <c r="N99" s="40"/>
      <c r="O99" s="39"/>
      <c r="P99" s="38"/>
      <c r="Q99" s="37">
        <f t="shared" si="2"/>
        <v>999</v>
      </c>
      <c r="R99" s="36"/>
    </row>
    <row r="100" spans="1:18" s="35" customFormat="1" ht="18.75" customHeight="1">
      <c r="A100" s="46">
        <v>94</v>
      </c>
      <c r="B100" s="45"/>
      <c r="C100" s="45"/>
      <c r="D100" s="39"/>
      <c r="E100" s="44"/>
      <c r="F100" s="43"/>
      <c r="G100" s="43"/>
      <c r="H100" s="39"/>
      <c r="I100" s="39"/>
      <c r="J100" s="36"/>
      <c r="K100" s="42"/>
      <c r="L100" s="40"/>
      <c r="M100" s="41">
        <f t="shared" si="1"/>
        <v>999</v>
      </c>
      <c r="N100" s="40"/>
      <c r="O100" s="39"/>
      <c r="P100" s="38"/>
      <c r="Q100" s="37">
        <f t="shared" si="2"/>
        <v>999</v>
      </c>
      <c r="R100" s="36"/>
    </row>
    <row r="101" spans="1:18" s="35" customFormat="1" ht="18.75" customHeight="1">
      <c r="A101" s="46">
        <v>95</v>
      </c>
      <c r="B101" s="45"/>
      <c r="C101" s="45"/>
      <c r="D101" s="39"/>
      <c r="E101" s="44"/>
      <c r="F101" s="43"/>
      <c r="G101" s="43"/>
      <c r="H101" s="39"/>
      <c r="I101" s="39"/>
      <c r="J101" s="36"/>
      <c r="K101" s="42"/>
      <c r="L101" s="40"/>
      <c r="M101" s="41">
        <f aca="true" t="shared" si="3" ref="M101:M134">IF(R101="",999,R101)</f>
        <v>999</v>
      </c>
      <c r="N101" s="40"/>
      <c r="O101" s="39"/>
      <c r="P101" s="38"/>
      <c r="Q101" s="37">
        <f aca="true" t="shared" si="4" ref="Q101:Q134">IF(O101="DA",1,IF(O101="WC",2,IF(O101="SE",3,IF(O101="Q",4,IF(O101="LL",5,999)))))</f>
        <v>999</v>
      </c>
      <c r="R101" s="36"/>
    </row>
    <row r="102" spans="1:18" s="35" customFormat="1" ht="18.75" customHeight="1">
      <c r="A102" s="46">
        <v>96</v>
      </c>
      <c r="B102" s="45"/>
      <c r="C102" s="45"/>
      <c r="D102" s="39"/>
      <c r="E102" s="44"/>
      <c r="F102" s="43"/>
      <c r="G102" s="43"/>
      <c r="H102" s="39"/>
      <c r="I102" s="39"/>
      <c r="J102" s="36"/>
      <c r="K102" s="42"/>
      <c r="L102" s="40"/>
      <c r="M102" s="41">
        <f t="shared" si="3"/>
        <v>999</v>
      </c>
      <c r="N102" s="40"/>
      <c r="O102" s="39"/>
      <c r="P102" s="38"/>
      <c r="Q102" s="37">
        <f t="shared" si="4"/>
        <v>999</v>
      </c>
      <c r="R102" s="36"/>
    </row>
    <row r="103" spans="1:18" s="35" customFormat="1" ht="18.75" customHeight="1">
      <c r="A103" s="46">
        <v>97</v>
      </c>
      <c r="B103" s="45"/>
      <c r="C103" s="45"/>
      <c r="D103" s="39"/>
      <c r="E103" s="44"/>
      <c r="F103" s="43"/>
      <c r="G103" s="43"/>
      <c r="H103" s="39"/>
      <c r="I103" s="39"/>
      <c r="J103" s="36"/>
      <c r="K103" s="42"/>
      <c r="L103" s="40"/>
      <c r="M103" s="41">
        <f t="shared" si="3"/>
        <v>999</v>
      </c>
      <c r="N103" s="40"/>
      <c r="O103" s="39"/>
      <c r="P103" s="38"/>
      <c r="Q103" s="37">
        <f t="shared" si="4"/>
        <v>999</v>
      </c>
      <c r="R103" s="36"/>
    </row>
    <row r="104" spans="1:18" s="35" customFormat="1" ht="18.75" customHeight="1">
      <c r="A104" s="46">
        <v>98</v>
      </c>
      <c r="B104" s="45"/>
      <c r="C104" s="45"/>
      <c r="D104" s="39"/>
      <c r="E104" s="44"/>
      <c r="F104" s="43"/>
      <c r="G104" s="43"/>
      <c r="H104" s="39"/>
      <c r="I104" s="39"/>
      <c r="J104" s="36"/>
      <c r="K104" s="42"/>
      <c r="L104" s="40"/>
      <c r="M104" s="41">
        <f t="shared" si="3"/>
        <v>999</v>
      </c>
      <c r="N104" s="40"/>
      <c r="O104" s="39"/>
      <c r="P104" s="38"/>
      <c r="Q104" s="37">
        <f t="shared" si="4"/>
        <v>999</v>
      </c>
      <c r="R104" s="36"/>
    </row>
    <row r="105" spans="1:18" s="35" customFormat="1" ht="18.75" customHeight="1">
      <c r="A105" s="46">
        <v>99</v>
      </c>
      <c r="B105" s="45"/>
      <c r="C105" s="45"/>
      <c r="D105" s="39"/>
      <c r="E105" s="44"/>
      <c r="F105" s="43"/>
      <c r="G105" s="43"/>
      <c r="H105" s="39"/>
      <c r="I105" s="39"/>
      <c r="J105" s="36"/>
      <c r="K105" s="42"/>
      <c r="L105" s="40"/>
      <c r="M105" s="41">
        <f t="shared" si="3"/>
        <v>999</v>
      </c>
      <c r="N105" s="40"/>
      <c r="O105" s="39"/>
      <c r="P105" s="38"/>
      <c r="Q105" s="37">
        <f t="shared" si="4"/>
        <v>999</v>
      </c>
      <c r="R105" s="36"/>
    </row>
    <row r="106" spans="1:18" s="35" customFormat="1" ht="18.75" customHeight="1">
      <c r="A106" s="46">
        <v>100</v>
      </c>
      <c r="B106" s="45"/>
      <c r="C106" s="45"/>
      <c r="D106" s="39"/>
      <c r="E106" s="44"/>
      <c r="F106" s="43"/>
      <c r="G106" s="43"/>
      <c r="H106" s="39"/>
      <c r="I106" s="39"/>
      <c r="J106" s="36"/>
      <c r="K106" s="42"/>
      <c r="L106" s="40"/>
      <c r="M106" s="41">
        <f t="shared" si="3"/>
        <v>999</v>
      </c>
      <c r="N106" s="40"/>
      <c r="O106" s="39"/>
      <c r="P106" s="38"/>
      <c r="Q106" s="37">
        <f t="shared" si="4"/>
        <v>999</v>
      </c>
      <c r="R106" s="36"/>
    </row>
    <row r="107" spans="1:18" s="35" customFormat="1" ht="18.75" customHeight="1">
      <c r="A107" s="46">
        <v>101</v>
      </c>
      <c r="B107" s="45"/>
      <c r="C107" s="45"/>
      <c r="D107" s="39"/>
      <c r="E107" s="44"/>
      <c r="F107" s="43"/>
      <c r="G107" s="43"/>
      <c r="H107" s="39"/>
      <c r="I107" s="39"/>
      <c r="J107" s="36"/>
      <c r="K107" s="42"/>
      <c r="L107" s="40"/>
      <c r="M107" s="41">
        <f t="shared" si="3"/>
        <v>999</v>
      </c>
      <c r="N107" s="40"/>
      <c r="O107" s="39"/>
      <c r="P107" s="38"/>
      <c r="Q107" s="37">
        <f t="shared" si="4"/>
        <v>999</v>
      </c>
      <c r="R107" s="36"/>
    </row>
    <row r="108" spans="1:18" s="35" customFormat="1" ht="18.75" customHeight="1">
      <c r="A108" s="46">
        <v>102</v>
      </c>
      <c r="B108" s="45"/>
      <c r="C108" s="45"/>
      <c r="D108" s="39"/>
      <c r="E108" s="44"/>
      <c r="F108" s="43"/>
      <c r="G108" s="43"/>
      <c r="H108" s="39"/>
      <c r="I108" s="39"/>
      <c r="J108" s="36"/>
      <c r="K108" s="42"/>
      <c r="L108" s="40"/>
      <c r="M108" s="41">
        <f t="shared" si="3"/>
        <v>999</v>
      </c>
      <c r="N108" s="40"/>
      <c r="O108" s="39"/>
      <c r="P108" s="38"/>
      <c r="Q108" s="37">
        <f t="shared" si="4"/>
        <v>999</v>
      </c>
      <c r="R108" s="36"/>
    </row>
    <row r="109" spans="1:18" s="35" customFormat="1" ht="18.75" customHeight="1">
      <c r="A109" s="46">
        <v>103</v>
      </c>
      <c r="B109" s="45"/>
      <c r="C109" s="45"/>
      <c r="D109" s="39"/>
      <c r="E109" s="44"/>
      <c r="F109" s="43"/>
      <c r="G109" s="43"/>
      <c r="H109" s="39"/>
      <c r="I109" s="39"/>
      <c r="J109" s="36"/>
      <c r="K109" s="42"/>
      <c r="L109" s="40"/>
      <c r="M109" s="41">
        <f t="shared" si="3"/>
        <v>999</v>
      </c>
      <c r="N109" s="40"/>
      <c r="O109" s="39"/>
      <c r="P109" s="38"/>
      <c r="Q109" s="37">
        <f t="shared" si="4"/>
        <v>999</v>
      </c>
      <c r="R109" s="36"/>
    </row>
    <row r="110" spans="1:18" s="35" customFormat="1" ht="18.75" customHeight="1">
      <c r="A110" s="46">
        <v>104</v>
      </c>
      <c r="B110" s="45"/>
      <c r="C110" s="45"/>
      <c r="D110" s="39"/>
      <c r="E110" s="44"/>
      <c r="F110" s="43"/>
      <c r="G110" s="43"/>
      <c r="H110" s="39"/>
      <c r="I110" s="39"/>
      <c r="J110" s="36"/>
      <c r="K110" s="42"/>
      <c r="L110" s="40"/>
      <c r="M110" s="41">
        <f t="shared" si="3"/>
        <v>999</v>
      </c>
      <c r="N110" s="40"/>
      <c r="O110" s="39"/>
      <c r="P110" s="38"/>
      <c r="Q110" s="37">
        <f t="shared" si="4"/>
        <v>999</v>
      </c>
      <c r="R110" s="36"/>
    </row>
    <row r="111" spans="1:18" s="35" customFormat="1" ht="18.75" customHeight="1">
      <c r="A111" s="46">
        <v>105</v>
      </c>
      <c r="B111" s="45"/>
      <c r="C111" s="45"/>
      <c r="D111" s="39"/>
      <c r="E111" s="44"/>
      <c r="F111" s="43"/>
      <c r="G111" s="43"/>
      <c r="H111" s="39"/>
      <c r="I111" s="39"/>
      <c r="J111" s="36"/>
      <c r="K111" s="42"/>
      <c r="L111" s="40"/>
      <c r="M111" s="41">
        <f t="shared" si="3"/>
        <v>999</v>
      </c>
      <c r="N111" s="40"/>
      <c r="O111" s="39"/>
      <c r="P111" s="38"/>
      <c r="Q111" s="37">
        <f t="shared" si="4"/>
        <v>999</v>
      </c>
      <c r="R111" s="36"/>
    </row>
    <row r="112" spans="1:18" s="35" customFormat="1" ht="18.75" customHeight="1">
      <c r="A112" s="46">
        <v>106</v>
      </c>
      <c r="B112" s="45"/>
      <c r="C112" s="45"/>
      <c r="D112" s="39"/>
      <c r="E112" s="44"/>
      <c r="F112" s="43"/>
      <c r="G112" s="43"/>
      <c r="H112" s="39"/>
      <c r="I112" s="39"/>
      <c r="J112" s="36"/>
      <c r="K112" s="42"/>
      <c r="L112" s="40"/>
      <c r="M112" s="41">
        <f t="shared" si="3"/>
        <v>999</v>
      </c>
      <c r="N112" s="40"/>
      <c r="O112" s="39"/>
      <c r="P112" s="38"/>
      <c r="Q112" s="37">
        <f t="shared" si="4"/>
        <v>999</v>
      </c>
      <c r="R112" s="36"/>
    </row>
    <row r="113" spans="1:18" s="35" customFormat="1" ht="18.75" customHeight="1">
      <c r="A113" s="46">
        <v>107</v>
      </c>
      <c r="B113" s="45"/>
      <c r="C113" s="45"/>
      <c r="D113" s="39"/>
      <c r="E113" s="44"/>
      <c r="F113" s="43"/>
      <c r="G113" s="43"/>
      <c r="H113" s="39"/>
      <c r="I113" s="39"/>
      <c r="J113" s="36"/>
      <c r="K113" s="42"/>
      <c r="L113" s="40"/>
      <c r="M113" s="41">
        <f t="shared" si="3"/>
        <v>999</v>
      </c>
      <c r="N113" s="40"/>
      <c r="O113" s="39"/>
      <c r="P113" s="38"/>
      <c r="Q113" s="37">
        <f t="shared" si="4"/>
        <v>999</v>
      </c>
      <c r="R113" s="36"/>
    </row>
    <row r="114" spans="1:18" s="35" customFormat="1" ht="18.75" customHeight="1">
      <c r="A114" s="46">
        <v>108</v>
      </c>
      <c r="B114" s="45"/>
      <c r="C114" s="45"/>
      <c r="D114" s="39"/>
      <c r="E114" s="44"/>
      <c r="F114" s="43"/>
      <c r="G114" s="43"/>
      <c r="H114" s="39"/>
      <c r="I114" s="39"/>
      <c r="J114" s="36"/>
      <c r="K114" s="42"/>
      <c r="L114" s="40"/>
      <c r="M114" s="41">
        <f t="shared" si="3"/>
        <v>999</v>
      </c>
      <c r="N114" s="40"/>
      <c r="O114" s="39"/>
      <c r="P114" s="38"/>
      <c r="Q114" s="37">
        <f t="shared" si="4"/>
        <v>999</v>
      </c>
      <c r="R114" s="36"/>
    </row>
    <row r="115" spans="1:18" s="35" customFormat="1" ht="18.75" customHeight="1">
      <c r="A115" s="46">
        <v>109</v>
      </c>
      <c r="B115" s="45"/>
      <c r="C115" s="45"/>
      <c r="D115" s="39"/>
      <c r="E115" s="44"/>
      <c r="F115" s="43"/>
      <c r="G115" s="43"/>
      <c r="H115" s="39"/>
      <c r="I115" s="39"/>
      <c r="J115" s="36"/>
      <c r="K115" s="42"/>
      <c r="L115" s="40"/>
      <c r="M115" s="41">
        <f t="shared" si="3"/>
        <v>999</v>
      </c>
      <c r="N115" s="40"/>
      <c r="O115" s="39"/>
      <c r="P115" s="38"/>
      <c r="Q115" s="37">
        <f t="shared" si="4"/>
        <v>999</v>
      </c>
      <c r="R115" s="36"/>
    </row>
    <row r="116" spans="1:18" s="35" customFormat="1" ht="18.75" customHeight="1">
      <c r="A116" s="46">
        <v>110</v>
      </c>
      <c r="B116" s="45"/>
      <c r="C116" s="45"/>
      <c r="D116" s="39"/>
      <c r="E116" s="44"/>
      <c r="F116" s="43"/>
      <c r="G116" s="43"/>
      <c r="H116" s="39"/>
      <c r="I116" s="39"/>
      <c r="J116" s="36"/>
      <c r="K116" s="42"/>
      <c r="L116" s="40"/>
      <c r="M116" s="41">
        <f t="shared" si="3"/>
        <v>999</v>
      </c>
      <c r="N116" s="40"/>
      <c r="O116" s="39"/>
      <c r="P116" s="38"/>
      <c r="Q116" s="37">
        <f t="shared" si="4"/>
        <v>999</v>
      </c>
      <c r="R116" s="36"/>
    </row>
    <row r="117" spans="1:18" s="35" customFormat="1" ht="18.75" customHeight="1">
      <c r="A117" s="46">
        <v>111</v>
      </c>
      <c r="B117" s="45"/>
      <c r="C117" s="45"/>
      <c r="D117" s="39"/>
      <c r="E117" s="44"/>
      <c r="F117" s="43"/>
      <c r="G117" s="43"/>
      <c r="H117" s="39"/>
      <c r="I117" s="39"/>
      <c r="J117" s="36"/>
      <c r="K117" s="42"/>
      <c r="L117" s="40"/>
      <c r="M117" s="41">
        <f t="shared" si="3"/>
        <v>999</v>
      </c>
      <c r="N117" s="40"/>
      <c r="O117" s="39"/>
      <c r="P117" s="38"/>
      <c r="Q117" s="37">
        <f t="shared" si="4"/>
        <v>999</v>
      </c>
      <c r="R117" s="36"/>
    </row>
    <row r="118" spans="1:18" s="35" customFormat="1" ht="18.75" customHeight="1">
      <c r="A118" s="46">
        <v>112</v>
      </c>
      <c r="B118" s="45"/>
      <c r="C118" s="45"/>
      <c r="D118" s="39"/>
      <c r="E118" s="44"/>
      <c r="F118" s="43"/>
      <c r="G118" s="43"/>
      <c r="H118" s="39"/>
      <c r="I118" s="39"/>
      <c r="J118" s="36"/>
      <c r="K118" s="42"/>
      <c r="L118" s="40"/>
      <c r="M118" s="41">
        <f t="shared" si="3"/>
        <v>999</v>
      </c>
      <c r="N118" s="40"/>
      <c r="O118" s="39"/>
      <c r="P118" s="38"/>
      <c r="Q118" s="37">
        <f t="shared" si="4"/>
        <v>999</v>
      </c>
      <c r="R118" s="36"/>
    </row>
    <row r="119" spans="1:18" s="35" customFormat="1" ht="18.75" customHeight="1">
      <c r="A119" s="46">
        <v>113</v>
      </c>
      <c r="B119" s="45"/>
      <c r="C119" s="45"/>
      <c r="D119" s="39"/>
      <c r="E119" s="44"/>
      <c r="F119" s="43"/>
      <c r="G119" s="43"/>
      <c r="H119" s="39"/>
      <c r="I119" s="39"/>
      <c r="J119" s="36"/>
      <c r="K119" s="42"/>
      <c r="L119" s="40"/>
      <c r="M119" s="41">
        <f t="shared" si="3"/>
        <v>999</v>
      </c>
      <c r="N119" s="40"/>
      <c r="O119" s="39"/>
      <c r="P119" s="38"/>
      <c r="Q119" s="37">
        <f t="shared" si="4"/>
        <v>999</v>
      </c>
      <c r="R119" s="36"/>
    </row>
    <row r="120" spans="1:18" s="35" customFormat="1" ht="18.75" customHeight="1">
      <c r="A120" s="46">
        <v>114</v>
      </c>
      <c r="B120" s="45"/>
      <c r="C120" s="45"/>
      <c r="D120" s="39"/>
      <c r="E120" s="44"/>
      <c r="F120" s="43"/>
      <c r="G120" s="43"/>
      <c r="H120" s="39"/>
      <c r="I120" s="39"/>
      <c r="J120" s="36"/>
      <c r="K120" s="42"/>
      <c r="L120" s="40"/>
      <c r="M120" s="41">
        <f t="shared" si="3"/>
        <v>999</v>
      </c>
      <c r="N120" s="40"/>
      <c r="O120" s="39"/>
      <c r="P120" s="38"/>
      <c r="Q120" s="37">
        <f t="shared" si="4"/>
        <v>999</v>
      </c>
      <c r="R120" s="36"/>
    </row>
    <row r="121" spans="1:18" s="35" customFormat="1" ht="18.75" customHeight="1">
      <c r="A121" s="46">
        <v>115</v>
      </c>
      <c r="B121" s="45"/>
      <c r="C121" s="45"/>
      <c r="D121" s="39"/>
      <c r="E121" s="44"/>
      <c r="F121" s="43"/>
      <c r="G121" s="43"/>
      <c r="H121" s="39"/>
      <c r="I121" s="39"/>
      <c r="J121" s="36"/>
      <c r="K121" s="42"/>
      <c r="L121" s="40"/>
      <c r="M121" s="41">
        <f t="shared" si="3"/>
        <v>999</v>
      </c>
      <c r="N121" s="40"/>
      <c r="O121" s="39"/>
      <c r="P121" s="38"/>
      <c r="Q121" s="37">
        <f t="shared" si="4"/>
        <v>999</v>
      </c>
      <c r="R121" s="36"/>
    </row>
    <row r="122" spans="1:18" s="35" customFormat="1" ht="18.75" customHeight="1">
      <c r="A122" s="46">
        <v>116</v>
      </c>
      <c r="B122" s="45"/>
      <c r="C122" s="45"/>
      <c r="D122" s="39"/>
      <c r="E122" s="44"/>
      <c r="F122" s="43"/>
      <c r="G122" s="43"/>
      <c r="H122" s="39"/>
      <c r="I122" s="39"/>
      <c r="J122" s="36"/>
      <c r="K122" s="42"/>
      <c r="L122" s="40"/>
      <c r="M122" s="41">
        <f t="shared" si="3"/>
        <v>999</v>
      </c>
      <c r="N122" s="40"/>
      <c r="O122" s="39"/>
      <c r="P122" s="38"/>
      <c r="Q122" s="37">
        <f t="shared" si="4"/>
        <v>999</v>
      </c>
      <c r="R122" s="36"/>
    </row>
    <row r="123" spans="1:18" s="35" customFormat="1" ht="18.75" customHeight="1">
      <c r="A123" s="46">
        <v>117</v>
      </c>
      <c r="B123" s="45"/>
      <c r="C123" s="45"/>
      <c r="D123" s="39"/>
      <c r="E123" s="44"/>
      <c r="F123" s="43"/>
      <c r="G123" s="43"/>
      <c r="H123" s="39"/>
      <c r="I123" s="39"/>
      <c r="J123" s="36"/>
      <c r="K123" s="42"/>
      <c r="L123" s="40"/>
      <c r="M123" s="41">
        <f t="shared" si="3"/>
        <v>999</v>
      </c>
      <c r="N123" s="40"/>
      <c r="O123" s="39"/>
      <c r="P123" s="38"/>
      <c r="Q123" s="37">
        <f t="shared" si="4"/>
        <v>999</v>
      </c>
      <c r="R123" s="36"/>
    </row>
    <row r="124" spans="1:18" s="35" customFormat="1" ht="18.75" customHeight="1">
      <c r="A124" s="46">
        <v>118</v>
      </c>
      <c r="B124" s="45"/>
      <c r="C124" s="45"/>
      <c r="D124" s="39"/>
      <c r="E124" s="44"/>
      <c r="F124" s="43"/>
      <c r="G124" s="43"/>
      <c r="H124" s="39"/>
      <c r="I124" s="39"/>
      <c r="J124" s="36"/>
      <c r="K124" s="42"/>
      <c r="L124" s="40"/>
      <c r="M124" s="41">
        <f t="shared" si="3"/>
        <v>999</v>
      </c>
      <c r="N124" s="40"/>
      <c r="O124" s="39"/>
      <c r="P124" s="38"/>
      <c r="Q124" s="37">
        <f t="shared" si="4"/>
        <v>999</v>
      </c>
      <c r="R124" s="36"/>
    </row>
    <row r="125" spans="1:18" s="35" customFormat="1" ht="18.75" customHeight="1">
      <c r="A125" s="46">
        <v>119</v>
      </c>
      <c r="B125" s="45"/>
      <c r="C125" s="45"/>
      <c r="D125" s="39"/>
      <c r="E125" s="44"/>
      <c r="F125" s="43"/>
      <c r="G125" s="43"/>
      <c r="H125" s="39"/>
      <c r="I125" s="39"/>
      <c r="J125" s="36"/>
      <c r="K125" s="42"/>
      <c r="L125" s="40"/>
      <c r="M125" s="41">
        <f t="shared" si="3"/>
        <v>999</v>
      </c>
      <c r="N125" s="40"/>
      <c r="O125" s="39"/>
      <c r="P125" s="38"/>
      <c r="Q125" s="37">
        <f t="shared" si="4"/>
        <v>999</v>
      </c>
      <c r="R125" s="36"/>
    </row>
    <row r="126" spans="1:18" s="35" customFormat="1" ht="18.75" customHeight="1">
      <c r="A126" s="46">
        <v>120</v>
      </c>
      <c r="B126" s="45"/>
      <c r="C126" s="45"/>
      <c r="D126" s="39"/>
      <c r="E126" s="44"/>
      <c r="F126" s="43"/>
      <c r="G126" s="43"/>
      <c r="H126" s="39"/>
      <c r="I126" s="39"/>
      <c r="J126" s="36"/>
      <c r="K126" s="42"/>
      <c r="L126" s="40"/>
      <c r="M126" s="41">
        <f t="shared" si="3"/>
        <v>999</v>
      </c>
      <c r="N126" s="40"/>
      <c r="O126" s="39"/>
      <c r="P126" s="38"/>
      <c r="Q126" s="37">
        <f t="shared" si="4"/>
        <v>999</v>
      </c>
      <c r="R126" s="36"/>
    </row>
    <row r="127" spans="1:18" s="35" customFormat="1" ht="18.75" customHeight="1">
      <c r="A127" s="46">
        <v>121</v>
      </c>
      <c r="B127" s="45"/>
      <c r="C127" s="45"/>
      <c r="D127" s="39"/>
      <c r="E127" s="44"/>
      <c r="F127" s="43"/>
      <c r="G127" s="43"/>
      <c r="H127" s="39"/>
      <c r="I127" s="39"/>
      <c r="J127" s="36"/>
      <c r="K127" s="42"/>
      <c r="L127" s="40"/>
      <c r="M127" s="41">
        <f t="shared" si="3"/>
        <v>999</v>
      </c>
      <c r="N127" s="40"/>
      <c r="O127" s="39"/>
      <c r="P127" s="38"/>
      <c r="Q127" s="37">
        <f t="shared" si="4"/>
        <v>999</v>
      </c>
      <c r="R127" s="36"/>
    </row>
    <row r="128" spans="1:18" s="35" customFormat="1" ht="18.75" customHeight="1">
      <c r="A128" s="46">
        <v>122</v>
      </c>
      <c r="B128" s="45"/>
      <c r="C128" s="45"/>
      <c r="D128" s="39"/>
      <c r="E128" s="44"/>
      <c r="F128" s="43"/>
      <c r="G128" s="43"/>
      <c r="H128" s="39"/>
      <c r="I128" s="39"/>
      <c r="J128" s="36"/>
      <c r="K128" s="42"/>
      <c r="L128" s="40"/>
      <c r="M128" s="41">
        <f t="shared" si="3"/>
        <v>999</v>
      </c>
      <c r="N128" s="40"/>
      <c r="O128" s="39"/>
      <c r="P128" s="38"/>
      <c r="Q128" s="37">
        <f t="shared" si="4"/>
        <v>999</v>
      </c>
      <c r="R128" s="36"/>
    </row>
    <row r="129" spans="1:18" s="35" customFormat="1" ht="18.75" customHeight="1">
      <c r="A129" s="46">
        <v>123</v>
      </c>
      <c r="B129" s="45"/>
      <c r="C129" s="45"/>
      <c r="D129" s="39"/>
      <c r="E129" s="44"/>
      <c r="F129" s="43"/>
      <c r="G129" s="43"/>
      <c r="H129" s="39"/>
      <c r="I129" s="39"/>
      <c r="J129" s="36"/>
      <c r="K129" s="42"/>
      <c r="L129" s="40"/>
      <c r="M129" s="41">
        <f t="shared" si="3"/>
        <v>999</v>
      </c>
      <c r="N129" s="40"/>
      <c r="O129" s="39"/>
      <c r="P129" s="38"/>
      <c r="Q129" s="37">
        <f t="shared" si="4"/>
        <v>999</v>
      </c>
      <c r="R129" s="36"/>
    </row>
    <row r="130" spans="1:18" s="35" customFormat="1" ht="18.75" customHeight="1">
      <c r="A130" s="46">
        <v>124</v>
      </c>
      <c r="B130" s="45"/>
      <c r="C130" s="45"/>
      <c r="D130" s="39"/>
      <c r="E130" s="44"/>
      <c r="F130" s="43"/>
      <c r="G130" s="43"/>
      <c r="H130" s="39"/>
      <c r="I130" s="39"/>
      <c r="J130" s="36"/>
      <c r="K130" s="42"/>
      <c r="L130" s="40"/>
      <c r="M130" s="41">
        <f t="shared" si="3"/>
        <v>999</v>
      </c>
      <c r="N130" s="40"/>
      <c r="O130" s="39"/>
      <c r="P130" s="38"/>
      <c r="Q130" s="37">
        <f t="shared" si="4"/>
        <v>999</v>
      </c>
      <c r="R130" s="36"/>
    </row>
    <row r="131" spans="1:18" s="35" customFormat="1" ht="18.75" customHeight="1">
      <c r="A131" s="46">
        <v>125</v>
      </c>
      <c r="B131" s="45"/>
      <c r="C131" s="45"/>
      <c r="D131" s="39"/>
      <c r="E131" s="44"/>
      <c r="F131" s="43"/>
      <c r="G131" s="43"/>
      <c r="H131" s="39"/>
      <c r="I131" s="39"/>
      <c r="J131" s="36"/>
      <c r="K131" s="42"/>
      <c r="L131" s="40"/>
      <c r="M131" s="41">
        <f t="shared" si="3"/>
        <v>999</v>
      </c>
      <c r="N131" s="40"/>
      <c r="O131" s="39"/>
      <c r="P131" s="38"/>
      <c r="Q131" s="37">
        <f t="shared" si="4"/>
        <v>999</v>
      </c>
      <c r="R131" s="36"/>
    </row>
    <row r="132" spans="1:18" s="35" customFormat="1" ht="18.75" customHeight="1">
      <c r="A132" s="46">
        <v>126</v>
      </c>
      <c r="B132" s="45"/>
      <c r="C132" s="45"/>
      <c r="D132" s="39"/>
      <c r="E132" s="44"/>
      <c r="F132" s="43"/>
      <c r="G132" s="43"/>
      <c r="H132" s="39"/>
      <c r="I132" s="39"/>
      <c r="J132" s="36"/>
      <c r="K132" s="42"/>
      <c r="L132" s="40"/>
      <c r="M132" s="41">
        <f t="shared" si="3"/>
        <v>999</v>
      </c>
      <c r="N132" s="40"/>
      <c r="O132" s="39"/>
      <c r="P132" s="38"/>
      <c r="Q132" s="37">
        <f t="shared" si="4"/>
        <v>999</v>
      </c>
      <c r="R132" s="36"/>
    </row>
    <row r="133" spans="1:18" s="35" customFormat="1" ht="18.75" customHeight="1">
      <c r="A133" s="46">
        <v>127</v>
      </c>
      <c r="B133" s="45"/>
      <c r="C133" s="45"/>
      <c r="D133" s="39"/>
      <c r="E133" s="44"/>
      <c r="F133" s="43"/>
      <c r="G133" s="43"/>
      <c r="H133" s="39"/>
      <c r="I133" s="39"/>
      <c r="J133" s="36"/>
      <c r="K133" s="42"/>
      <c r="L133" s="40"/>
      <c r="M133" s="41">
        <f t="shared" si="3"/>
        <v>999</v>
      </c>
      <c r="N133" s="40"/>
      <c r="O133" s="39"/>
      <c r="P133" s="38"/>
      <c r="Q133" s="37">
        <f t="shared" si="4"/>
        <v>999</v>
      </c>
      <c r="R133" s="36"/>
    </row>
    <row r="134" spans="1:18" s="35" customFormat="1" ht="18.75" customHeight="1">
      <c r="A134" s="46">
        <v>128</v>
      </c>
      <c r="B134" s="45"/>
      <c r="C134" s="45"/>
      <c r="D134" s="39"/>
      <c r="E134" s="44"/>
      <c r="F134" s="43"/>
      <c r="G134" s="43"/>
      <c r="H134" s="39"/>
      <c r="I134" s="39"/>
      <c r="J134" s="36"/>
      <c r="K134" s="42"/>
      <c r="L134" s="40"/>
      <c r="M134" s="41">
        <f t="shared" si="3"/>
        <v>999</v>
      </c>
      <c r="N134" s="40"/>
      <c r="O134" s="39"/>
      <c r="P134" s="38"/>
      <c r="Q134" s="37">
        <f t="shared" si="4"/>
        <v>999</v>
      </c>
      <c r="R134" s="36"/>
    </row>
  </sheetData>
  <sheetProtection/>
  <mergeCells count="1">
    <mergeCell ref="A5:B5"/>
  </mergeCells>
  <conditionalFormatting sqref="K7:K134">
    <cfRule type="cellIs" priority="32" dxfId="21" operator="equal" stopIfTrue="1">
      <formula>"Z"</formula>
    </cfRule>
  </conditionalFormatting>
  <conditionalFormatting sqref="L7:L68">
    <cfRule type="cellIs" priority="25" dxfId="21" operator="equal" stopIfTrue="1">
      <formula>"Z"</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56">
    <pageSetUpPr fitToPage="1"/>
  </sheetPr>
  <dimension ref="A1:T82"/>
  <sheetViews>
    <sheetView showGridLines="0" showZeros="0" tabSelected="1" zoomScalePageLayoutView="0" workbookViewId="0" topLeftCell="A19">
      <selection activeCell="N31" sqref="N31"/>
    </sheetView>
  </sheetViews>
  <sheetFormatPr defaultColWidth="9.140625" defaultRowHeight="12.75"/>
  <cols>
    <col min="1" max="1" width="3.28125" style="32" customWidth="1"/>
    <col min="2" max="2" width="4.421875" style="32" customWidth="1"/>
    <col min="3" max="3" width="4.7109375" style="32" customWidth="1"/>
    <col min="4" max="4" width="4.28125" style="32" customWidth="1"/>
    <col min="5" max="5" width="12.7109375" style="32" customWidth="1"/>
    <col min="6" max="6" width="2.7109375" style="32" customWidth="1"/>
    <col min="7" max="7" width="7.7109375" style="32" customWidth="1"/>
    <col min="8" max="8" width="5.8515625" style="32" customWidth="1"/>
    <col min="9" max="9" width="1.7109375" style="101" customWidth="1"/>
    <col min="10" max="10" width="10.7109375" style="32" customWidth="1"/>
    <col min="11" max="11" width="2.28125" style="101" customWidth="1"/>
    <col min="12" max="12" width="10.7109375" style="32" customWidth="1"/>
    <col min="13" max="13" width="1.7109375" style="100" customWidth="1"/>
    <col min="14" max="14" width="10.7109375" style="32" customWidth="1"/>
    <col min="15" max="15" width="1.7109375" style="101" customWidth="1"/>
    <col min="16" max="16" width="10.7109375" style="32" customWidth="1"/>
    <col min="17" max="17" width="1.7109375" style="100" customWidth="1"/>
    <col min="18" max="18" width="0" style="32" hidden="1" customWidth="1"/>
    <col min="19" max="19" width="8.28125" style="32" customWidth="1"/>
    <col min="20" max="20" width="11.421875" style="32" hidden="1" customWidth="1"/>
    <col min="21" max="16384" width="9.140625" style="32" customWidth="1"/>
  </cols>
  <sheetData>
    <row r="1" spans="1:17" s="219" customFormat="1" ht="21.75" customHeight="1">
      <c r="A1" s="98" t="str">
        <f>'Week SetUp (2)'!$A$6</f>
        <v>Ζ΄ ΕΝΩΣΗ</v>
      </c>
      <c r="B1" s="98"/>
      <c r="C1" s="221"/>
      <c r="D1" s="221"/>
      <c r="E1" s="221"/>
      <c r="F1" s="221"/>
      <c r="G1" s="221"/>
      <c r="H1" s="221"/>
      <c r="I1" s="220"/>
      <c r="J1" s="266" t="s">
        <v>84</v>
      </c>
      <c r="K1" s="92"/>
      <c r="L1" s="90"/>
      <c r="M1" s="220"/>
      <c r="N1" s="220" t="s">
        <v>220</v>
      </c>
      <c r="O1" s="220"/>
      <c r="P1" s="221"/>
      <c r="Q1" s="220"/>
    </row>
    <row r="2" spans="1:17" s="215" customFormat="1" ht="12.75">
      <c r="A2" s="94" t="str">
        <f>'Week SetUp (2)'!$A$8</f>
        <v>2ο Παγκρήτιο Βετεράνων 2013</v>
      </c>
      <c r="B2" s="94"/>
      <c r="C2" s="94"/>
      <c r="D2" s="94"/>
      <c r="E2" s="94"/>
      <c r="F2" s="218"/>
      <c r="G2" s="217"/>
      <c r="H2" s="217"/>
      <c r="I2" s="216"/>
      <c r="J2" s="92" t="s">
        <v>61</v>
      </c>
      <c r="K2" s="92"/>
      <c r="L2" s="92"/>
      <c r="M2" s="216"/>
      <c r="N2" s="217"/>
      <c r="O2" s="216"/>
      <c r="P2" s="217"/>
      <c r="Q2" s="216"/>
    </row>
    <row r="3" spans="1:17" s="198" customFormat="1" ht="9">
      <c r="A3" s="75" t="s">
        <v>37</v>
      </c>
      <c r="B3" s="75"/>
      <c r="C3" s="75"/>
      <c r="D3" s="75"/>
      <c r="E3" s="75"/>
      <c r="F3" s="75" t="s">
        <v>38</v>
      </c>
      <c r="G3" s="75"/>
      <c r="H3" s="75"/>
      <c r="I3" s="214"/>
      <c r="J3" s="75" t="s">
        <v>39</v>
      </c>
      <c r="K3" s="214"/>
      <c r="L3" s="75"/>
      <c r="M3" s="214"/>
      <c r="N3" s="75"/>
      <c r="O3" s="214"/>
      <c r="P3" s="75"/>
      <c r="Q3" s="71" t="s">
        <v>40</v>
      </c>
    </row>
    <row r="4" spans="1:17" s="209" customFormat="1" ht="11.25" customHeight="1" thickBot="1">
      <c r="A4" s="284" t="str">
        <f>'Week SetUp (2)'!$A$10</f>
        <v>22-24/06/2013</v>
      </c>
      <c r="B4" s="284"/>
      <c r="C4" s="284"/>
      <c r="D4" s="210"/>
      <c r="E4" s="210"/>
      <c r="F4" s="210" t="str">
        <f>'Week SetUp (2)'!$C$10</f>
        <v>Ο.Α. ΡΕΘΥΜΝΟΥ</v>
      </c>
      <c r="G4" s="213"/>
      <c r="H4" s="210"/>
      <c r="I4" s="211"/>
      <c r="J4" s="4" t="str">
        <f>'Week SetUp (2)'!$D$10</f>
        <v>ΡΕΘΥΜΝΟ</v>
      </c>
      <c r="K4" s="211"/>
      <c r="L4" s="212" t="str">
        <f>'Week SetUp (2)'!$A$12</f>
        <v>ΑΝΔΡΩΝ 35+</v>
      </c>
      <c r="M4" s="211"/>
      <c r="N4" s="210"/>
      <c r="O4" s="211"/>
      <c r="P4" s="210"/>
      <c r="Q4" s="62" t="str">
        <f>'Week SetUp (2)'!$E$10</f>
        <v>Μανώλης Τσαγλιώτης</v>
      </c>
    </row>
    <row r="5" spans="1:17" s="198" customFormat="1" ht="9.75">
      <c r="A5" s="132"/>
      <c r="B5" s="194" t="s">
        <v>17</v>
      </c>
      <c r="C5" s="194" t="s">
        <v>45</v>
      </c>
      <c r="D5" s="194" t="s">
        <v>18</v>
      </c>
      <c r="E5" s="208" t="s">
        <v>43</v>
      </c>
      <c r="F5" s="208" t="s">
        <v>44</v>
      </c>
      <c r="G5" s="208"/>
      <c r="H5" s="208" t="s">
        <v>38</v>
      </c>
      <c r="I5" s="208"/>
      <c r="J5" s="194" t="s">
        <v>46</v>
      </c>
      <c r="K5" s="207"/>
      <c r="L5" s="194" t="s">
        <v>172</v>
      </c>
      <c r="M5" s="207"/>
      <c r="N5" s="194" t="s">
        <v>49</v>
      </c>
      <c r="O5" s="207"/>
      <c r="P5" s="194" t="s">
        <v>47</v>
      </c>
      <c r="Q5" s="206"/>
    </row>
    <row r="6" spans="1:17" s="198" customFormat="1" ht="3.75" customHeight="1" thickBot="1">
      <c r="A6" s="205"/>
      <c r="B6" s="200"/>
      <c r="C6" s="204"/>
      <c r="D6" s="200"/>
      <c r="E6" s="202"/>
      <c r="F6" s="202"/>
      <c r="G6" s="203"/>
      <c r="H6" s="202"/>
      <c r="I6" s="201"/>
      <c r="J6" s="200"/>
      <c r="K6" s="201"/>
      <c r="L6" s="200"/>
      <c r="M6" s="201"/>
      <c r="N6" s="200"/>
      <c r="O6" s="201"/>
      <c r="P6" s="200"/>
      <c r="Q6" s="199"/>
    </row>
    <row r="7" spans="1:20" s="148" customFormat="1" ht="9" customHeight="1">
      <c r="A7" s="179" t="s">
        <v>20</v>
      </c>
      <c r="B7" s="162">
        <f>IF($D7="","",VLOOKUP($D7,'Boys Si Main Draw Prep (2)'!$A$7:$P$70,15))</f>
        <v>0</v>
      </c>
      <c r="C7" s="162">
        <f>IF($D7="","",VLOOKUP($D7,'Boys Si Main Draw Prep (2)'!$A$7:$P$70,16))</f>
        <v>360</v>
      </c>
      <c r="D7" s="161">
        <v>1</v>
      </c>
      <c r="E7" s="160" t="str">
        <f>UPPER(IF($D7="","",VLOOKUP($D7,'Boys Si Main Draw Prep (2)'!$A$7:$P$70,2)))</f>
        <v>JAVOR</v>
      </c>
      <c r="F7" s="160" t="str">
        <f>IF($D7="","",VLOOKUP($D7,'Boys Si Main Draw Prep (2)'!$A$7:$P$70,3))</f>
        <v>Thomas</v>
      </c>
      <c r="G7" s="160"/>
      <c r="H7" s="160" t="str">
        <f>IF($D7="","",VLOOKUP($D7,'Boys Si Main Draw Prep (2)'!$A$7:$P$70,4))</f>
        <v>Ηράκλειο</v>
      </c>
      <c r="I7" s="166"/>
      <c r="J7" s="165" t="str">
        <f>UPPER(IF(OR(I8="a",I8="as"),E7,IF(OR(I8="b",I8="bs"),E8,)))</f>
        <v>JAVOR</v>
      </c>
      <c r="K7" s="174"/>
      <c r="L7" s="150"/>
      <c r="M7" s="150"/>
      <c r="N7" s="150"/>
      <c r="O7" s="150"/>
      <c r="P7" s="150"/>
      <c r="Q7" s="150"/>
      <c r="R7" s="149"/>
      <c r="T7" s="197" t="e">
        <f>#REF!</f>
        <v>#REF!</v>
      </c>
    </row>
    <row r="8" spans="1:20" s="148" customFormat="1" ht="9" customHeight="1">
      <c r="A8" s="168" t="s">
        <v>21</v>
      </c>
      <c r="B8" s="162">
        <f>IF($D8="","",VLOOKUP($D8,'Boys Si Main Draw Prep (2)'!$A$7:$P$70,15))</f>
      </c>
      <c r="C8" s="162">
        <f>IF($D8="","",VLOOKUP($D8,'Boys Si Main Draw Prep (2)'!$A$7:$P$70,16))</f>
      </c>
      <c r="D8" s="161"/>
      <c r="E8" s="167">
        <f>UPPER(IF($D8="","",VLOOKUP($D8,'Boys Si Main Draw Prep (2)'!$A$7:$P$70,2)))</f>
      </c>
      <c r="F8" s="167">
        <f>IF($D8="","",VLOOKUP($D8,'Boys Si Main Draw Prep (2)'!$A$7:$P$70,3))</f>
      </c>
      <c r="G8" s="167" t="s">
        <v>184</v>
      </c>
      <c r="H8" s="167">
        <f>IF($D8="","",VLOOKUP($D8,'Boys Si Main Draw Prep (2)'!$A$7:$P$70,4))</f>
      </c>
      <c r="I8" s="159" t="s">
        <v>219</v>
      </c>
      <c r="J8" s="158"/>
      <c r="K8" s="170"/>
      <c r="L8" s="165" t="s">
        <v>177</v>
      </c>
      <c r="M8" s="174"/>
      <c r="N8" s="150"/>
      <c r="O8" s="150"/>
      <c r="P8" s="150"/>
      <c r="Q8" s="150"/>
      <c r="R8" s="149"/>
      <c r="T8" s="196" t="e">
        <f>#REF!</f>
        <v>#REF!</v>
      </c>
    </row>
    <row r="9" spans="1:20" s="148" customFormat="1" ht="9" customHeight="1">
      <c r="A9" s="171" t="s">
        <v>22</v>
      </c>
      <c r="B9" s="162"/>
      <c r="C9" s="162">
        <f>IF($D9="","",VLOOKUP($D9,'Boys Si Main Draw Prep (2)'!$A$7:$P$70,16))</f>
        <v>15</v>
      </c>
      <c r="D9" s="161">
        <v>25</v>
      </c>
      <c r="E9" s="167" t="str">
        <f>UPPER(IF($D9="","",VLOOKUP($D9,'Boys Si Main Draw Prep (2)'!$A$7:$P$70,2)))</f>
        <v>ΒΑΡΑΚΛΑΣ </v>
      </c>
      <c r="F9" s="167" t="str">
        <f>IF($D9="","",VLOOKUP($D9,'Boys Si Main Draw Prep (2)'!$A$7:$P$70,3))</f>
        <v>Βασίλης</v>
      </c>
      <c r="G9" s="167"/>
      <c r="H9" s="167" t="str">
        <f>IF($D9="","",VLOOKUP($D9,'Boys Si Main Draw Prep (2)'!$A$7:$P$70,4))</f>
        <v>Ηράκλειο</v>
      </c>
      <c r="I9" s="166"/>
      <c r="J9" s="165" t="s">
        <v>261</v>
      </c>
      <c r="K9" s="178"/>
      <c r="L9" s="272" t="s">
        <v>273</v>
      </c>
      <c r="M9" s="177"/>
      <c r="N9" s="150"/>
      <c r="O9" s="150"/>
      <c r="P9" s="150"/>
      <c r="Q9" s="150"/>
      <c r="R9" s="149"/>
      <c r="T9" s="196" t="e">
        <f>#REF!</f>
        <v>#REF!</v>
      </c>
    </row>
    <row r="10" spans="1:20" s="148" customFormat="1" ht="9" customHeight="1">
      <c r="A10" s="171" t="s">
        <v>23</v>
      </c>
      <c r="B10" s="162"/>
      <c r="C10" s="162">
        <f>IF($D10="","",VLOOKUP($D10,'Boys Si Main Draw Prep (2)'!$A$7:$P$70,16))</f>
        <v>25</v>
      </c>
      <c r="D10" s="161">
        <v>20</v>
      </c>
      <c r="E10" s="167" t="str">
        <f>UPPER(IF($D10="","",VLOOKUP($D10,'Boys Si Main Draw Prep (2)'!$A$7:$P$70,2)))</f>
        <v>ΚΑΡΥΣΤΙΑΝΟΣ</v>
      </c>
      <c r="F10" s="167" t="str">
        <f>IF($D10="","",VLOOKUP($D10,'Boys Si Main Draw Prep (2)'!$A$7:$P$70,3))</f>
        <v>Μάρκος</v>
      </c>
      <c r="G10" s="167"/>
      <c r="H10" s="167" t="str">
        <f>IF($D10="","",VLOOKUP($D10,'Boys Si Main Draw Prep (2)'!$A$7:$P$70,4))</f>
        <v>Ρέθυμνο</v>
      </c>
      <c r="I10" s="159"/>
      <c r="J10" s="272" t="s">
        <v>262</v>
      </c>
      <c r="K10" s="150"/>
      <c r="L10" s="176" t="s">
        <v>260</v>
      </c>
      <c r="M10" s="175" t="s">
        <v>186</v>
      </c>
      <c r="N10" s="165" t="s">
        <v>177</v>
      </c>
      <c r="O10" s="174"/>
      <c r="P10" s="150"/>
      <c r="Q10" s="150"/>
      <c r="R10" s="149"/>
      <c r="T10" s="196" t="e">
        <f>#REF!</f>
        <v>#REF!</v>
      </c>
    </row>
    <row r="11" spans="1:20" s="148" customFormat="1" ht="9" customHeight="1">
      <c r="A11" s="171" t="s">
        <v>24</v>
      </c>
      <c r="B11" s="162"/>
      <c r="C11" s="162">
        <f>IF($D11="","",VLOOKUP($D11,'Boys Si Main Draw Prep (2)'!$A$7:$P$70,16))</f>
        <v>10</v>
      </c>
      <c r="D11" s="161">
        <v>31</v>
      </c>
      <c r="E11" s="167" t="str">
        <f>UPPER(IF($D11="","",VLOOKUP($D11,'Boys Si Main Draw Prep (2)'!$A$7:$P$70,2)))</f>
        <v>ΠΑΝΑΓΙΩΤΙΔΗΣ</v>
      </c>
      <c r="F11" s="167" t="str">
        <f>IF($D11="","",VLOOKUP($D11,'Boys Si Main Draw Prep (2)'!$A$7:$P$70,3))</f>
        <v>Πάνος</v>
      </c>
      <c r="G11" s="167"/>
      <c r="H11" s="167" t="str">
        <f>IF($D11="","",VLOOKUP($D11,'Boys Si Main Draw Prep (2)'!$A$7:$P$70,4))</f>
        <v>Ηράκλειο</v>
      </c>
      <c r="I11" s="166"/>
      <c r="J11" s="165" t="s">
        <v>263</v>
      </c>
      <c r="K11" s="174"/>
      <c r="L11" s="173"/>
      <c r="M11" s="172"/>
      <c r="N11" s="272" t="s">
        <v>275</v>
      </c>
      <c r="O11" s="177"/>
      <c r="P11" s="150"/>
      <c r="Q11" s="150"/>
      <c r="R11" s="149"/>
      <c r="T11" s="196" t="e">
        <f>#REF!</f>
        <v>#REF!</v>
      </c>
    </row>
    <row r="12" spans="1:20" s="148" customFormat="1" ht="9" customHeight="1">
      <c r="A12" s="171" t="s">
        <v>25</v>
      </c>
      <c r="B12" s="162"/>
      <c r="C12" s="162">
        <f>IF($D12="","",VLOOKUP($D12,'Boys Si Main Draw Prep (2)'!$A$7:$P$70,16))</f>
        <v>20</v>
      </c>
      <c r="D12" s="161">
        <v>23</v>
      </c>
      <c r="E12" s="167" t="str">
        <f>UPPER(IF($D12="","",VLOOKUP($D12,'Boys Si Main Draw Prep (2)'!$A$7:$P$70,2)))</f>
        <v>ΔΡΑΝΔΑΚΗΣ</v>
      </c>
      <c r="F12" s="167" t="str">
        <f>IF($D12="","",VLOOKUP($D12,'Boys Si Main Draw Prep (2)'!$A$7:$P$70,3))</f>
        <v>Νίκος</v>
      </c>
      <c r="G12" s="167"/>
      <c r="H12" s="167" t="str">
        <f>IF($D12="","",VLOOKUP($D12,'Boys Si Main Draw Prep (2)'!$A$7:$P$70,4))</f>
        <v>Ρέθυμνο</v>
      </c>
      <c r="I12" s="159"/>
      <c r="J12" s="158" t="s">
        <v>287</v>
      </c>
      <c r="K12" s="170"/>
      <c r="L12" s="165" t="s">
        <v>263</v>
      </c>
      <c r="M12" s="169"/>
      <c r="N12" s="150"/>
      <c r="O12" s="177"/>
      <c r="P12" s="150"/>
      <c r="Q12" s="150"/>
      <c r="R12" s="149"/>
      <c r="T12" s="196" t="e">
        <f>#REF!</f>
        <v>#REF!</v>
      </c>
    </row>
    <row r="13" spans="1:20" s="148" customFormat="1" ht="9" customHeight="1">
      <c r="A13" s="168" t="s">
        <v>27</v>
      </c>
      <c r="B13" s="162">
        <f>IF($D13="","",VLOOKUP($D13,'Boys Si Main Draw Prep (2)'!$A$7:$P$70,15))</f>
      </c>
      <c r="C13" s="162">
        <f>IF($D13="","",VLOOKUP($D13,'Boys Si Main Draw Prep (2)'!$A$7:$P$70,16))</f>
      </c>
      <c r="D13" s="161"/>
      <c r="E13" s="167">
        <f>UPPER(IF($D13="","",VLOOKUP($D13,'Boys Si Main Draw Prep (2)'!$A$7:$P$70,2)))</f>
      </c>
      <c r="F13" s="167">
        <f>IF($D13="","",VLOOKUP($D13,'Boys Si Main Draw Prep (2)'!$A$7:$P$70,3))</f>
      </c>
      <c r="G13" s="167" t="s">
        <v>184</v>
      </c>
      <c r="H13" s="167">
        <f>IF($D13="","",VLOOKUP($D13,'Boys Si Main Draw Prep (2)'!$A$7:$P$70,4))</f>
      </c>
      <c r="I13" s="166"/>
      <c r="J13" s="165" t="str">
        <f>UPPER(IF(OR(I14="a",I14="as"),E13,IF(OR(I14="b",I14="bs"),E14,)))</f>
        <v>ΣΑΡΑΝΤΙΔΗΣ </v>
      </c>
      <c r="K13" s="164"/>
      <c r="L13" s="272" t="s">
        <v>274</v>
      </c>
      <c r="M13" s="150"/>
      <c r="N13" s="150"/>
      <c r="O13" s="177"/>
      <c r="P13" s="150"/>
      <c r="Q13" s="150"/>
      <c r="R13" s="149"/>
      <c r="T13" s="196" t="e">
        <f>#REF!</f>
        <v>#REF!</v>
      </c>
    </row>
    <row r="14" spans="1:20" s="148" customFormat="1" ht="9" customHeight="1">
      <c r="A14" s="163" t="s">
        <v>29</v>
      </c>
      <c r="B14" s="162">
        <f>IF($D14="","",VLOOKUP($D14,'Boys Si Main Draw Prep (2)'!$A$7:$P$70,15))</f>
        <v>0</v>
      </c>
      <c r="C14" s="162">
        <f>IF($D14="","",VLOOKUP($D14,'Boys Si Main Draw Prep (2)'!$A$7:$P$70,16))</f>
        <v>35</v>
      </c>
      <c r="D14" s="161">
        <v>15</v>
      </c>
      <c r="E14" s="160" t="str">
        <f>UPPER(IF($D14="","",VLOOKUP($D14,'Boys Si Main Draw Prep (2)'!$A$7:$P$70,2)))</f>
        <v>ΣΑΡΑΝΤΙΔΗΣ </v>
      </c>
      <c r="F14" s="160" t="str">
        <f>IF($D14="","",VLOOKUP($D14,'Boys Si Main Draw Prep (2)'!$A$7:$P$70,3))</f>
        <v>Σταύρος</v>
      </c>
      <c r="G14" s="160"/>
      <c r="H14" s="160" t="str">
        <f>IF($D14="","",VLOOKUP($D14,'Boys Si Main Draw Prep (2)'!$A$7:$P$70,4))</f>
        <v>Ηράκλειο</v>
      </c>
      <c r="I14" s="159" t="s">
        <v>218</v>
      </c>
      <c r="J14" s="272"/>
      <c r="K14" s="150"/>
      <c r="L14" s="150"/>
      <c r="M14" s="151"/>
      <c r="N14" s="176" t="s">
        <v>8</v>
      </c>
      <c r="O14" s="175" t="s">
        <v>185</v>
      </c>
      <c r="P14" s="165" t="s">
        <v>177</v>
      </c>
      <c r="Q14" s="174"/>
      <c r="R14" s="149"/>
      <c r="T14" s="196" t="e">
        <f>#REF!</f>
        <v>#REF!</v>
      </c>
    </row>
    <row r="15" spans="1:20" s="148" customFormat="1" ht="9" customHeight="1">
      <c r="A15" s="179" t="s">
        <v>171</v>
      </c>
      <c r="B15" s="162">
        <f>IF($D15="","",VLOOKUP($D15,'Boys Si Main Draw Prep (2)'!$A$7:$P$70,15))</f>
        <v>0</v>
      </c>
      <c r="C15" s="162">
        <f>IF($D15="","",VLOOKUP($D15,'Boys Si Main Draw Prep (2)'!$A$7:$P$70,16))</f>
        <v>120</v>
      </c>
      <c r="D15" s="161">
        <v>10</v>
      </c>
      <c r="E15" s="160" t="str">
        <f>UPPER(IF($D15="","",VLOOKUP($D15,'Boys Si Main Draw Prep (2)'!$A$7:$P$70,2)))</f>
        <v>ΚΟΤΣΩΝΑΣ</v>
      </c>
      <c r="F15" s="160" t="str">
        <f>IF($D15="","",VLOOKUP($D15,'Boys Si Main Draw Prep (2)'!$A$7:$P$70,3))</f>
        <v>Παναγιώτης</v>
      </c>
      <c r="G15" s="160"/>
      <c r="H15" s="160" t="str">
        <f>IF($D15="","",VLOOKUP($D15,'Boys Si Main Draw Prep (2)'!$A$7:$P$70,4))</f>
        <v>Ρέθυμνο</v>
      </c>
      <c r="I15" s="166"/>
      <c r="J15" s="165" t="str">
        <f>UPPER(IF(OR(I16="a",I16="as"),E15,IF(OR(I16="b",I16="bs"),E16,)))</f>
        <v>ΚΟΤΣΩΝΑΣ</v>
      </c>
      <c r="K15" s="174"/>
      <c r="L15" s="150"/>
      <c r="M15" s="150"/>
      <c r="N15" s="150"/>
      <c r="O15" s="177"/>
      <c r="P15" s="272" t="s">
        <v>293</v>
      </c>
      <c r="Q15" s="177"/>
      <c r="R15" s="149"/>
      <c r="T15" s="196" t="e">
        <f>#REF!</f>
        <v>#REF!</v>
      </c>
    </row>
    <row r="16" spans="1:20" s="148" customFormat="1" ht="9" customHeight="1" thickBot="1">
      <c r="A16" s="168" t="s">
        <v>170</v>
      </c>
      <c r="B16" s="162">
        <f>IF($D16="","",VLOOKUP($D16,'Boys Si Main Draw Prep (2)'!$A$7:$P$70,15))</f>
      </c>
      <c r="C16" s="162">
        <f>IF($D16="","",VLOOKUP($D16,'Boys Si Main Draw Prep (2)'!$A$7:$P$70,16))</f>
      </c>
      <c r="D16" s="161"/>
      <c r="E16" s="167">
        <f>UPPER(IF($D16="","",VLOOKUP($D16,'Boys Si Main Draw Prep (2)'!$A$7:$P$70,2)))</f>
      </c>
      <c r="F16" s="167">
        <f>IF($D16="","",VLOOKUP($D16,'Boys Si Main Draw Prep (2)'!$A$7:$P$70,3))</f>
      </c>
      <c r="G16" s="167" t="s">
        <v>184</v>
      </c>
      <c r="H16" s="167">
        <f>IF($D16="","",VLOOKUP($D16,'Boys Si Main Draw Prep (2)'!$A$7:$P$70,4))</f>
      </c>
      <c r="I16" s="159" t="s">
        <v>219</v>
      </c>
      <c r="J16" s="158"/>
      <c r="K16" s="170"/>
      <c r="L16" s="165" t="s">
        <v>216</v>
      </c>
      <c r="M16" s="174"/>
      <c r="N16" s="150"/>
      <c r="O16" s="177"/>
      <c r="P16" s="150"/>
      <c r="Q16" s="177"/>
      <c r="R16" s="149"/>
      <c r="T16" s="195" t="e">
        <f>#REF!</f>
        <v>#REF!</v>
      </c>
    </row>
    <row r="17" spans="1:18" s="148" customFormat="1" ht="9" customHeight="1">
      <c r="A17" s="171" t="s">
        <v>169</v>
      </c>
      <c r="B17" s="162">
        <f>IF($D17="","",VLOOKUP($D17,'Boys Si Main Draw Prep (2)'!$A$7:$P$70,15))</f>
      </c>
      <c r="C17" s="162">
        <f>IF($D17="","",VLOOKUP($D17,'Boys Si Main Draw Prep (2)'!$A$7:$P$70,16))</f>
      </c>
      <c r="D17" s="161"/>
      <c r="E17" s="167">
        <f>UPPER(IF($D17="","",VLOOKUP($D17,'Boys Si Main Draw Prep (2)'!$A$7:$P$70,2)))</f>
      </c>
      <c r="F17" s="167">
        <f>IF($D17="","",VLOOKUP($D17,'Boys Si Main Draw Prep (2)'!$A$7:$P$70,3))</f>
      </c>
      <c r="G17" s="167" t="s">
        <v>184</v>
      </c>
      <c r="H17" s="167">
        <f>IF($D17="","",VLOOKUP($D17,'Boys Si Main Draw Prep (2)'!$A$7:$P$70,4))</f>
      </c>
      <c r="I17" s="166"/>
      <c r="J17" s="165" t="str">
        <f>UPPER(IF(OR(I18="a",I18="as"),E17,IF(OR(I18="b",I18="bs"),E18,)))</f>
        <v>ΜΑΡΚΑΚΗΣ</v>
      </c>
      <c r="K17" s="178"/>
      <c r="L17" s="272" t="s">
        <v>275</v>
      </c>
      <c r="M17" s="177"/>
      <c r="N17" s="150"/>
      <c r="O17" s="177"/>
      <c r="P17" s="150"/>
      <c r="Q17" s="177"/>
      <c r="R17" s="149"/>
    </row>
    <row r="18" spans="1:18" s="148" customFormat="1" ht="9" customHeight="1">
      <c r="A18" s="171" t="s">
        <v>168</v>
      </c>
      <c r="B18" s="162">
        <f>IF($D18="","",VLOOKUP($D18,'Boys Si Main Draw Prep (2)'!$A$7:$P$70,15))</f>
        <v>0</v>
      </c>
      <c r="C18" s="162">
        <f>IF($D18="","",VLOOKUP($D18,'Boys Si Main Draw Prep (2)'!$A$7:$P$70,16))</f>
        <v>20</v>
      </c>
      <c r="D18" s="161">
        <v>21</v>
      </c>
      <c r="E18" s="167" t="str">
        <f>UPPER(IF($D18="","",VLOOKUP($D18,'Boys Si Main Draw Prep (2)'!$A$7:$P$70,2)))</f>
        <v>ΜΑΡΚΑΚΗΣ</v>
      </c>
      <c r="F18" s="167" t="str">
        <f>IF($D18="","",VLOOKUP($D18,'Boys Si Main Draw Prep (2)'!$A$7:$P$70,3))</f>
        <v>Κώστας</v>
      </c>
      <c r="G18" s="167"/>
      <c r="H18" s="167" t="str">
        <f>IF($D18="","",VLOOKUP($D18,'Boys Si Main Draw Prep (2)'!$A$7:$P$70,4))</f>
        <v>Μοίρες</v>
      </c>
      <c r="I18" s="159" t="s">
        <v>218</v>
      </c>
      <c r="J18" s="272"/>
      <c r="K18" s="150"/>
      <c r="L18" s="176" t="s">
        <v>8</v>
      </c>
      <c r="M18" s="175" t="s">
        <v>185</v>
      </c>
      <c r="N18" s="165" t="s">
        <v>214</v>
      </c>
      <c r="O18" s="164"/>
      <c r="P18" s="150"/>
      <c r="Q18" s="177"/>
      <c r="R18" s="149"/>
    </row>
    <row r="19" spans="1:18" s="148" customFormat="1" ht="9" customHeight="1">
      <c r="A19" s="171" t="s">
        <v>167</v>
      </c>
      <c r="B19" s="162">
        <f>IF($D19="","",VLOOKUP($D19,'Boys Si Main Draw Prep (2)'!$A$7:$P$70,15))</f>
      </c>
      <c r="C19" s="162">
        <f>IF($D19="","",VLOOKUP($D19,'Boys Si Main Draw Prep (2)'!$A$7:$P$70,16))</f>
      </c>
      <c r="D19" s="161"/>
      <c r="E19" s="167">
        <f>UPPER(IF($D19="","",VLOOKUP($D19,'Boys Si Main Draw Prep (2)'!$A$7:$P$70,2)))</f>
      </c>
      <c r="F19" s="167">
        <f>IF($D19="","",VLOOKUP($D19,'Boys Si Main Draw Prep (2)'!$A$7:$P$70,3))</f>
      </c>
      <c r="G19" s="167" t="s">
        <v>184</v>
      </c>
      <c r="H19" s="167">
        <f>IF($D19="","",VLOOKUP($D19,'Boys Si Main Draw Prep (2)'!$A$7:$P$70,4))</f>
      </c>
      <c r="I19" s="166"/>
      <c r="J19" s="165" t="str">
        <f>UPPER(IF(OR(I20="a",I20="as"),E19,IF(OR(I20="b",I20="bs"),E20,)))</f>
        <v>ΚΕΚΕΛΕΚΗΣ</v>
      </c>
      <c r="K19" s="174"/>
      <c r="L19" s="173"/>
      <c r="M19" s="172"/>
      <c r="N19" s="272" t="s">
        <v>289</v>
      </c>
      <c r="O19" s="150"/>
      <c r="P19" s="280"/>
      <c r="Q19" s="177"/>
      <c r="R19" s="149"/>
    </row>
    <row r="20" spans="1:18" s="148" customFormat="1" ht="9" customHeight="1">
      <c r="A20" s="171" t="s">
        <v>166</v>
      </c>
      <c r="B20" s="162">
        <f>IF($D20="","",VLOOKUP($D20,'Boys Si Main Draw Prep (2)'!$A$7:$P$70,15))</f>
        <v>0</v>
      </c>
      <c r="C20" s="162">
        <f>IF($D20="","",VLOOKUP($D20,'Boys Si Main Draw Prep (2)'!$A$7:$P$70,16))</f>
        <v>25</v>
      </c>
      <c r="D20" s="161">
        <v>19</v>
      </c>
      <c r="E20" s="167" t="str">
        <f>UPPER(IF($D20="","",VLOOKUP($D20,'Boys Si Main Draw Prep (2)'!$A$7:$P$70,2)))</f>
        <v>ΚΕΚΕΛΕΚΗΣ</v>
      </c>
      <c r="F20" s="167" t="str">
        <f>IF($D20="","",VLOOKUP($D20,'Boys Si Main Draw Prep (2)'!$A$7:$P$70,3))</f>
        <v>Αυξέντιος</v>
      </c>
      <c r="G20" s="167"/>
      <c r="H20" s="167" t="str">
        <f>IF($D20="","",VLOOKUP($D20,'Boys Si Main Draw Prep (2)'!$A$7:$P$70,4))</f>
        <v>ΑΓ. ΝΙΚΟΛΑΟΣ</v>
      </c>
      <c r="I20" s="159" t="s">
        <v>218</v>
      </c>
      <c r="J20" s="272"/>
      <c r="K20" s="170"/>
      <c r="L20" s="165" t="s">
        <v>214</v>
      </c>
      <c r="M20" s="169"/>
      <c r="N20" s="150"/>
      <c r="O20" s="150"/>
      <c r="P20" s="150"/>
      <c r="Q20" s="177"/>
      <c r="R20" s="149"/>
    </row>
    <row r="21" spans="1:18" s="148" customFormat="1" ht="9" customHeight="1">
      <c r="A21" s="168" t="s">
        <v>165</v>
      </c>
      <c r="B21" s="162">
        <f>IF($D21="","",VLOOKUP($D21,'Boys Si Main Draw Prep (2)'!$A$7:$P$70,15))</f>
      </c>
      <c r="C21" s="162">
        <f>IF($D21="","",VLOOKUP($D21,'Boys Si Main Draw Prep (2)'!$A$7:$P$70,16))</f>
      </c>
      <c r="D21" s="161"/>
      <c r="E21" s="167">
        <f>UPPER(IF($D21="","",VLOOKUP($D21,'Boys Si Main Draw Prep (2)'!$A$7:$P$70,2)))</f>
      </c>
      <c r="F21" s="167">
        <f>IF($D21="","",VLOOKUP($D21,'Boys Si Main Draw Prep (2)'!$A$7:$P$70,3))</f>
      </c>
      <c r="G21" s="167" t="s">
        <v>184</v>
      </c>
      <c r="H21" s="167">
        <f>IF($D21="","",VLOOKUP($D21,'Boys Si Main Draw Prep (2)'!$A$7:$P$70,4))</f>
      </c>
      <c r="I21" s="166"/>
      <c r="J21" s="165" t="str">
        <f>UPPER(IF(OR(I22="a",I22="as"),E21,IF(OR(I22="b",I22="bs"),E22,)))</f>
        <v>ΒΑΣΙΛΑΚΗΣ</v>
      </c>
      <c r="K21" s="164"/>
      <c r="L21" s="272" t="s">
        <v>276</v>
      </c>
      <c r="M21" s="150"/>
      <c r="N21" s="150"/>
      <c r="O21" s="150"/>
      <c r="P21" s="150"/>
      <c r="Q21" s="177"/>
      <c r="R21" s="149"/>
    </row>
    <row r="22" spans="1:18" s="148" customFormat="1" ht="9" customHeight="1">
      <c r="A22" s="163" t="s">
        <v>164</v>
      </c>
      <c r="B22" s="162">
        <f>IF($D22="","",VLOOKUP($D22,'Boys Si Main Draw Prep (2)'!$A$7:$P$70,15))</f>
        <v>0</v>
      </c>
      <c r="C22" s="162">
        <f>IF($D22="","",VLOOKUP($D22,'Boys Si Main Draw Prep (2)'!$A$7:$P$70,16))</f>
        <v>150</v>
      </c>
      <c r="D22" s="161">
        <v>6</v>
      </c>
      <c r="E22" s="160" t="str">
        <f>UPPER(IF($D22="","",VLOOKUP($D22,'Boys Si Main Draw Prep (2)'!$A$7:$P$70,2)))</f>
        <v>ΒΑΣΙΛΑΚΗΣ</v>
      </c>
      <c r="F22" s="160" t="str">
        <f>IF($D22="","",VLOOKUP($D22,'Boys Si Main Draw Prep (2)'!$A$7:$P$70,3))</f>
        <v>Ευάγγελος</v>
      </c>
      <c r="G22" s="160"/>
      <c r="H22" s="160" t="str">
        <f>IF($D22="","",VLOOKUP($D22,'Boys Si Main Draw Prep (2)'!$A$7:$P$70,4))</f>
        <v>Ρέθυμνο</v>
      </c>
      <c r="I22" s="159" t="s">
        <v>218</v>
      </c>
      <c r="J22" s="272"/>
      <c r="K22" s="150"/>
      <c r="L22" s="150"/>
      <c r="M22" s="151"/>
      <c r="N22" s="184" t="s">
        <v>163</v>
      </c>
      <c r="O22" s="183"/>
      <c r="P22" s="165" t="s">
        <v>177</v>
      </c>
      <c r="Q22" s="182"/>
      <c r="R22" s="149"/>
    </row>
    <row r="23" spans="1:18" s="148" customFormat="1" ht="9" customHeight="1">
      <c r="A23" s="179" t="s">
        <v>162</v>
      </c>
      <c r="B23" s="162">
        <f>IF($D23="","",VLOOKUP($D23,'Boys Si Main Draw Prep (2)'!$A$7:$P$70,15))</f>
        <v>0</v>
      </c>
      <c r="C23" s="162">
        <f>IF($D23="","",VLOOKUP($D23,'Boys Si Main Draw Prep (2)'!$A$7:$P$70,16))</f>
        <v>200</v>
      </c>
      <c r="D23" s="161">
        <v>3</v>
      </c>
      <c r="E23" s="160" t="str">
        <f>UPPER(IF($D23="","",VLOOKUP($D23,'Boys Si Main Draw Prep (2)'!$A$7:$P$70,2)))</f>
        <v>ΡΟΜΠΟΓΙΑΝΝΑΚΗΣ</v>
      </c>
      <c r="F23" s="160" t="str">
        <f>IF($D23="","",VLOOKUP($D23,'Boys Si Main Draw Prep (2)'!$A$7:$P$70,3))</f>
        <v>Δημήτρης</v>
      </c>
      <c r="G23" s="160"/>
      <c r="H23" s="160" t="str">
        <f>IF($D23="","",VLOOKUP($D23,'Boys Si Main Draw Prep (2)'!$A$7:$P$70,4))</f>
        <v>Ηράκλειο</v>
      </c>
      <c r="I23" s="166"/>
      <c r="J23" s="165" t="str">
        <f>UPPER(IF(OR(I24="a",I24="as"),E23,IF(OR(I24="b",I24="bs"),E24,)))</f>
        <v>ΡΟΜΠΟΓΙΑΝΝΑΚΗΣ</v>
      </c>
      <c r="K23" s="174"/>
      <c r="L23" s="150"/>
      <c r="M23" s="150"/>
      <c r="N23" s="176" t="s">
        <v>8</v>
      </c>
      <c r="O23" s="181" t="s">
        <v>186</v>
      </c>
      <c r="P23" s="272" t="s">
        <v>292</v>
      </c>
      <c r="Q23" s="180"/>
      <c r="R23" s="149"/>
    </row>
    <row r="24" spans="1:18" s="148" customFormat="1" ht="9" customHeight="1">
      <c r="A24" s="168" t="s">
        <v>161</v>
      </c>
      <c r="B24" s="162">
        <f>IF($D24="","",VLOOKUP($D24,'Boys Si Main Draw Prep (2)'!$A$7:$P$70,15))</f>
      </c>
      <c r="C24" s="162">
        <f>IF($D24="","",VLOOKUP($D24,'Boys Si Main Draw Prep (2)'!$A$7:$P$70,16))</f>
      </c>
      <c r="D24" s="161"/>
      <c r="E24" s="167">
        <f>UPPER(IF($D24="","",VLOOKUP($D24,'Boys Si Main Draw Prep (2)'!$A$7:$P$70,2)))</f>
      </c>
      <c r="F24" s="167">
        <f>IF($D24="","",VLOOKUP($D24,'Boys Si Main Draw Prep (2)'!$A$7:$P$70,3))</f>
      </c>
      <c r="G24" s="167" t="s">
        <v>184</v>
      </c>
      <c r="H24" s="167">
        <f>IF($D24="","",VLOOKUP($D24,'Boys Si Main Draw Prep (2)'!$A$7:$P$70,4))</f>
      </c>
      <c r="I24" s="159" t="s">
        <v>219</v>
      </c>
      <c r="J24" s="272"/>
      <c r="K24" s="170"/>
      <c r="L24" s="165" t="s">
        <v>178</v>
      </c>
      <c r="M24" s="174"/>
      <c r="N24" s="150"/>
      <c r="O24" s="150"/>
      <c r="P24" s="150"/>
      <c r="Q24" s="177"/>
      <c r="R24" s="149"/>
    </row>
    <row r="25" spans="1:18" s="148" customFormat="1" ht="9" customHeight="1">
      <c r="A25" s="171" t="s">
        <v>160</v>
      </c>
      <c r="B25" s="162">
        <f>IF($D25="","",VLOOKUP($D25,'Boys Si Main Draw Prep (2)'!$A$7:$P$70,15))</f>
      </c>
      <c r="C25" s="162">
        <f>IF($D25="","",VLOOKUP($D25,'Boys Si Main Draw Prep (2)'!$A$7:$P$70,16))</f>
      </c>
      <c r="D25" s="161"/>
      <c r="E25" s="167">
        <f>UPPER(IF($D25="","",VLOOKUP($D25,'Boys Si Main Draw Prep (2)'!$A$7:$P$70,2)))</f>
      </c>
      <c r="F25" s="167">
        <f>IF($D25="","",VLOOKUP($D25,'Boys Si Main Draw Prep (2)'!$A$7:$P$70,3))</f>
      </c>
      <c r="G25" s="167" t="s">
        <v>184</v>
      </c>
      <c r="H25" s="167">
        <f>IF($D25="","",VLOOKUP($D25,'Boys Si Main Draw Prep (2)'!$A$7:$P$70,4))</f>
      </c>
      <c r="I25" s="166"/>
      <c r="J25" s="165" t="str">
        <f>UPPER(IF(OR(I26="a",I26="as"),E25,IF(OR(I26="b",I26="bs"),E26,)))</f>
        <v>ΓΚΑΛΑΝΑΚΗΣ</v>
      </c>
      <c r="K25" s="178"/>
      <c r="L25" s="272" t="s">
        <v>275</v>
      </c>
      <c r="M25" s="177"/>
      <c r="N25" s="150"/>
      <c r="O25" s="150"/>
      <c r="P25" s="150"/>
      <c r="Q25" s="177"/>
      <c r="R25" s="149"/>
    </row>
    <row r="26" spans="1:18" s="148" customFormat="1" ht="9" customHeight="1">
      <c r="A26" s="171" t="s">
        <v>159</v>
      </c>
      <c r="B26" s="162">
        <f>IF($D26="","",VLOOKUP($D26,'Boys Si Main Draw Prep (2)'!$A$7:$P$70,15))</f>
        <v>0</v>
      </c>
      <c r="C26" s="162">
        <f>IF($D26="","",VLOOKUP($D26,'Boys Si Main Draw Prep (2)'!$A$7:$P$70,16))</f>
        <v>5</v>
      </c>
      <c r="D26" s="161">
        <v>35</v>
      </c>
      <c r="E26" s="167" t="str">
        <f>UPPER(IF($D26="","",VLOOKUP($D26,'Boys Si Main Draw Prep (2)'!$A$7:$P$70,2)))</f>
        <v>ΓΚΑΛΑΝΑΚΗΣ</v>
      </c>
      <c r="F26" s="167" t="str">
        <f>IF($D26="","",VLOOKUP($D26,'Boys Si Main Draw Prep (2)'!$A$7:$P$70,3))</f>
        <v>Μανόλης</v>
      </c>
      <c r="G26" s="167"/>
      <c r="H26" s="167" t="str">
        <f>IF($D26="","",VLOOKUP($D26,'Boys Si Main Draw Prep (2)'!$A$7:$P$70,4))</f>
        <v>Ηράκλειο</v>
      </c>
      <c r="I26" s="159" t="s">
        <v>218</v>
      </c>
      <c r="J26" s="272"/>
      <c r="K26" s="150"/>
      <c r="L26" s="176" t="s">
        <v>8</v>
      </c>
      <c r="M26" s="175" t="s">
        <v>185</v>
      </c>
      <c r="N26" s="165" t="s">
        <v>178</v>
      </c>
      <c r="O26" s="174"/>
      <c r="P26" s="150"/>
      <c r="Q26" s="177"/>
      <c r="R26" s="149"/>
    </row>
    <row r="27" spans="1:18" s="148" customFormat="1" ht="9" customHeight="1">
      <c r="A27" s="171" t="s">
        <v>158</v>
      </c>
      <c r="B27" s="162">
        <f>IF($D27="","",VLOOKUP($D27,'Boys Si Main Draw Prep (2)'!$A$7:$P$70,15))</f>
      </c>
      <c r="C27" s="162">
        <f>IF($D27="","",VLOOKUP($D27,'Boys Si Main Draw Prep (2)'!$A$7:$P$70,16))</f>
      </c>
      <c r="D27" s="161"/>
      <c r="E27" s="167">
        <f>UPPER(IF($D27="","",VLOOKUP($D27,'Boys Si Main Draw Prep (2)'!$A$7:$P$70,2)))</f>
      </c>
      <c r="F27" s="167">
        <f>IF($D27="","",VLOOKUP($D27,'Boys Si Main Draw Prep (2)'!$A$7:$P$70,3))</f>
      </c>
      <c r="G27" s="167" t="s">
        <v>184</v>
      </c>
      <c r="H27" s="167">
        <f>IF($D27="","",VLOOKUP($D27,'Boys Si Main Draw Prep (2)'!$A$7:$P$70,4))</f>
      </c>
      <c r="I27" s="166"/>
      <c r="J27" s="165" t="str">
        <f>UPPER(IF(OR(I28="a",I28="as"),E27,IF(OR(I28="b",I28="bs"),E28,)))</f>
        <v>ΡΟΜΠΟΓΙΑΝΝΑΚΗΣ</v>
      </c>
      <c r="K27" s="174"/>
      <c r="L27" s="173"/>
      <c r="M27" s="172"/>
      <c r="N27" s="272" t="s">
        <v>270</v>
      </c>
      <c r="O27" s="177"/>
      <c r="P27" s="150"/>
      <c r="Q27" s="177"/>
      <c r="R27" s="149"/>
    </row>
    <row r="28" spans="1:18" s="148" customFormat="1" ht="9" customHeight="1">
      <c r="A28" s="171" t="s">
        <v>157</v>
      </c>
      <c r="B28" s="162">
        <f>IF($D28="","",VLOOKUP($D28,'Boys Si Main Draw Prep (2)'!$A$7:$P$70,15))</f>
        <v>0</v>
      </c>
      <c r="C28" s="162">
        <f>IF($D28="","",VLOOKUP($D28,'Boys Si Main Draw Prep (2)'!$A$7:$P$70,16))</f>
        <v>10</v>
      </c>
      <c r="D28" s="161">
        <v>28</v>
      </c>
      <c r="E28" s="167" t="str">
        <f>UPPER(IF($D28="","",VLOOKUP($D28,'Boys Si Main Draw Prep (2)'!$A$7:$P$70,2)))</f>
        <v>ΡΟΜΠΟΓΙΑΝΝΑΚΗΣ</v>
      </c>
      <c r="F28" s="167" t="str">
        <f>IF($D28="","",VLOOKUP($D28,'Boys Si Main Draw Prep (2)'!$A$7:$P$70,3))</f>
        <v>Μανόλης</v>
      </c>
      <c r="G28" s="167"/>
      <c r="H28" s="167" t="str">
        <f>IF($D28="","",VLOOKUP($D28,'Boys Si Main Draw Prep (2)'!$A$7:$P$70,4))</f>
        <v>Μοίρες</v>
      </c>
      <c r="I28" s="159" t="s">
        <v>218</v>
      </c>
      <c r="J28" s="272"/>
      <c r="K28" s="170"/>
      <c r="L28" s="165" t="s">
        <v>182</v>
      </c>
      <c r="M28" s="169"/>
      <c r="N28" s="150"/>
      <c r="O28" s="177"/>
      <c r="P28" s="150"/>
      <c r="Q28" s="177"/>
      <c r="R28" s="149"/>
    </row>
    <row r="29" spans="1:18" s="148" customFormat="1" ht="9" customHeight="1">
      <c r="A29" s="168" t="s">
        <v>156</v>
      </c>
      <c r="B29" s="162">
        <f>IF($D29="","",VLOOKUP($D29,'Boys Si Main Draw Prep (2)'!$A$7:$P$70,15))</f>
      </c>
      <c r="C29" s="162">
        <f>IF($D29="","",VLOOKUP($D29,'Boys Si Main Draw Prep (2)'!$A$7:$P$70,16))</f>
      </c>
      <c r="D29" s="161"/>
      <c r="E29" s="167">
        <f>UPPER(IF($D29="","",VLOOKUP($D29,'Boys Si Main Draw Prep (2)'!$A$7:$P$70,2)))</f>
      </c>
      <c r="F29" s="167">
        <f>IF($D29="","",VLOOKUP($D29,'Boys Si Main Draw Prep (2)'!$A$7:$P$70,3))</f>
      </c>
      <c r="G29" s="167" t="s">
        <v>184</v>
      </c>
      <c r="H29" s="167">
        <f>IF($D29="","",VLOOKUP($D29,'Boys Si Main Draw Prep (2)'!$A$7:$P$70,4))</f>
      </c>
      <c r="I29" s="166"/>
      <c r="J29" s="165" t="str">
        <f>UPPER(IF(OR(I30="a",I30="as"),E29,IF(OR(I30="b",I30="bs"),E30,)))</f>
        <v>ΞΗΡΟΥΔΑΚΗΣ</v>
      </c>
      <c r="K29" s="164"/>
      <c r="L29" s="272" t="s">
        <v>277</v>
      </c>
      <c r="M29" s="150"/>
      <c r="N29" s="150"/>
      <c r="O29" s="177"/>
      <c r="P29" s="150"/>
      <c r="Q29" s="177"/>
      <c r="R29" s="149"/>
    </row>
    <row r="30" spans="1:18" s="148" customFormat="1" ht="9" customHeight="1">
      <c r="A30" s="163" t="s">
        <v>155</v>
      </c>
      <c r="B30" s="162">
        <f>IF($D30="","",VLOOKUP($D30,'Boys Si Main Draw Prep (2)'!$A$7:$P$70,15))</f>
        <v>0</v>
      </c>
      <c r="C30" s="162">
        <f>IF($D30="","",VLOOKUP($D30,'Boys Si Main Draw Prep (2)'!$A$7:$P$70,16))</f>
        <v>45</v>
      </c>
      <c r="D30" s="161">
        <v>13</v>
      </c>
      <c r="E30" s="160" t="str">
        <f>UPPER(IF($D30="","",VLOOKUP($D30,'Boys Si Main Draw Prep (2)'!$A$7:$P$70,2)))</f>
        <v>ΞΗΡΟΥΔΑΚΗΣ</v>
      </c>
      <c r="F30" s="160" t="str">
        <f>IF($D30="","",VLOOKUP($D30,'Boys Si Main Draw Prep (2)'!$A$7:$P$70,3))</f>
        <v>Γιάννης</v>
      </c>
      <c r="G30" s="160"/>
      <c r="H30" s="160" t="str">
        <f>IF($D30="","",VLOOKUP($D30,'Boys Si Main Draw Prep (2)'!$A$7:$P$70,4))</f>
        <v>Μοίρες</v>
      </c>
      <c r="I30" s="159" t="s">
        <v>218</v>
      </c>
      <c r="J30" s="272"/>
      <c r="K30" s="150"/>
      <c r="L30" s="150"/>
      <c r="M30" s="151"/>
      <c r="N30" s="176" t="s">
        <v>8</v>
      </c>
      <c r="O30" s="175" t="s">
        <v>186</v>
      </c>
      <c r="P30" s="165" t="s">
        <v>215</v>
      </c>
      <c r="Q30" s="164"/>
      <c r="R30" s="149"/>
    </row>
    <row r="31" spans="1:18" s="148" customFormat="1" ht="9" customHeight="1">
      <c r="A31" s="179" t="s">
        <v>154</v>
      </c>
      <c r="B31" s="162">
        <f>IF($D31="","",VLOOKUP($D31,'Boys Si Main Draw Prep (2)'!$A$7:$P$70,15))</f>
        <v>0</v>
      </c>
      <c r="C31" s="162">
        <f>IF($D31="","",VLOOKUP($D31,'Boys Si Main Draw Prep (2)'!$A$7:$P$70,16))</f>
        <v>120</v>
      </c>
      <c r="D31" s="161">
        <v>9</v>
      </c>
      <c r="E31" s="160" t="str">
        <f>UPPER(IF($D31="","",VLOOKUP($D31,'Boys Si Main Draw Prep (2)'!$A$7:$P$70,2)))</f>
        <v>ΚΑΡΑΚΗΣ</v>
      </c>
      <c r="F31" s="160" t="str">
        <f>IF($D31="","",VLOOKUP($D31,'Boys Si Main Draw Prep (2)'!$A$7:$P$70,3))</f>
        <v>Μιχάλης</v>
      </c>
      <c r="G31" s="160"/>
      <c r="H31" s="160" t="str">
        <f>IF($D31="","",VLOOKUP($D31,'Boys Si Main Draw Prep (2)'!$A$7:$P$70,4))</f>
        <v>Χανια</v>
      </c>
      <c r="I31" s="166"/>
      <c r="J31" s="165" t="str">
        <f>UPPER(IF(OR(I32="a",I32="as"),E31,IF(OR(I32="b",I32="bs"),E32,)))</f>
        <v>ΚΑΡΑΚΗΣ</v>
      </c>
      <c r="K31" s="174"/>
      <c r="L31" s="150"/>
      <c r="M31" s="150"/>
      <c r="N31" s="150"/>
      <c r="O31" s="177"/>
      <c r="P31" s="272" t="s">
        <v>294</v>
      </c>
      <c r="Q31" s="150"/>
      <c r="R31" s="149"/>
    </row>
    <row r="32" spans="1:18" s="148" customFormat="1" ht="9" customHeight="1">
      <c r="A32" s="168" t="s">
        <v>153</v>
      </c>
      <c r="B32" s="162">
        <f>IF($D32="","",VLOOKUP($D32,'Boys Si Main Draw Prep (2)'!$A$7:$P$70,15))</f>
      </c>
      <c r="C32" s="162">
        <f>IF($D32="","",VLOOKUP($D32,'Boys Si Main Draw Prep (2)'!$A$7:$P$70,16))</f>
      </c>
      <c r="D32" s="161"/>
      <c r="E32" s="167">
        <f>UPPER(IF($D32="","",VLOOKUP($D32,'Boys Si Main Draw Prep (2)'!$A$7:$P$70,2)))</f>
      </c>
      <c r="F32" s="167">
        <f>IF($D32="","",VLOOKUP($D32,'Boys Si Main Draw Prep (2)'!$A$7:$P$70,3))</f>
      </c>
      <c r="G32" s="167" t="s">
        <v>184</v>
      </c>
      <c r="H32" s="167">
        <f>IF($D32="","",VLOOKUP($D32,'Boys Si Main Draw Prep (2)'!$A$7:$P$70,4))</f>
      </c>
      <c r="I32" s="159" t="s">
        <v>219</v>
      </c>
      <c r="J32" s="272"/>
      <c r="K32" s="170"/>
      <c r="L32" s="165" t="s">
        <v>215</v>
      </c>
      <c r="M32" s="174"/>
      <c r="N32" s="150"/>
      <c r="O32" s="177"/>
      <c r="P32" s="150"/>
      <c r="Q32" s="150"/>
      <c r="R32" s="149"/>
    </row>
    <row r="33" spans="1:18" s="148" customFormat="1" ht="9" customHeight="1">
      <c r="A33" s="171" t="s">
        <v>152</v>
      </c>
      <c r="B33" s="162">
        <f>IF($D33="","",VLOOKUP($D33,'Boys Si Main Draw Prep (2)'!$A$7:$P$70,15))</f>
        <v>0</v>
      </c>
      <c r="C33" s="162">
        <f>IF($D33="","",VLOOKUP($D33,'Boys Si Main Draw Prep (2)'!$A$7:$P$70,16))</f>
        <v>0</v>
      </c>
      <c r="D33" s="161">
        <v>39</v>
      </c>
      <c r="E33" s="167" t="str">
        <f>UPPER(IF($D33="","",VLOOKUP($D33,'Boys Si Main Draw Prep (2)'!$A$7:$P$70,2)))</f>
        <v>ΤΖΩΡΜΠΑΤΖΑΚΗΣ</v>
      </c>
      <c r="F33" s="167" t="str">
        <f>IF($D33="","",VLOOKUP($D33,'Boys Si Main Draw Prep (2)'!$A$7:$P$70,3))</f>
        <v>Νίκος</v>
      </c>
      <c r="G33" s="167"/>
      <c r="H33" s="167" t="str">
        <f>IF($D33="","",VLOOKUP($D33,'Boys Si Main Draw Prep (2)'!$A$7:$P$70,4))</f>
        <v>Ηράκλειο</v>
      </c>
      <c r="I33" s="166"/>
      <c r="J33" s="165" t="s">
        <v>278</v>
      </c>
      <c r="K33" s="178"/>
      <c r="L33" s="272" t="s">
        <v>288</v>
      </c>
      <c r="M33" s="177"/>
      <c r="N33" s="150"/>
      <c r="O33" s="177"/>
      <c r="P33" s="150"/>
      <c r="Q33" s="150"/>
      <c r="R33" s="149"/>
    </row>
    <row r="34" spans="1:18" s="148" customFormat="1" ht="9" customHeight="1">
      <c r="A34" s="171" t="s">
        <v>151</v>
      </c>
      <c r="B34" s="162">
        <f>IF($D34="","",VLOOKUP($D34,'Boys Si Main Draw Prep (2)'!$A$7:$P$70,15))</f>
      </c>
      <c r="C34" s="162">
        <f>IF($D34="","",VLOOKUP($D34,'Boys Si Main Draw Prep (2)'!$A$7:$P$70,16))</f>
      </c>
      <c r="D34" s="161"/>
      <c r="E34" s="167" t="s">
        <v>278</v>
      </c>
      <c r="F34" s="167" t="s">
        <v>188</v>
      </c>
      <c r="G34" s="167"/>
      <c r="H34" s="167" t="s">
        <v>194</v>
      </c>
      <c r="I34" s="159" t="s">
        <v>219</v>
      </c>
      <c r="J34" s="272" t="s">
        <v>279</v>
      </c>
      <c r="K34" s="150"/>
      <c r="L34" s="176" t="s">
        <v>8</v>
      </c>
      <c r="M34" s="175" t="s">
        <v>185</v>
      </c>
      <c r="N34" s="165" t="s">
        <v>215</v>
      </c>
      <c r="O34" s="164"/>
      <c r="P34" s="150"/>
      <c r="Q34" s="150"/>
      <c r="R34" s="149"/>
    </row>
    <row r="35" spans="1:18" s="148" customFormat="1" ht="9" customHeight="1">
      <c r="A35" s="171" t="s">
        <v>150</v>
      </c>
      <c r="B35" s="162"/>
      <c r="C35" s="162">
        <f>IF($D35="","",VLOOKUP($D35,'Boys Si Main Draw Prep (2)'!$A$7:$P$70,16))</f>
        <v>0</v>
      </c>
      <c r="D35" s="161">
        <v>38</v>
      </c>
      <c r="E35" s="167" t="str">
        <f>UPPER(IF($D35="","",VLOOKUP($D35,'Boys Si Main Draw Prep (2)'!$A$7:$P$70,2)))</f>
        <v>ΑΠΟΣΤΟΛΑΚΗΣ</v>
      </c>
      <c r="F35" s="167" t="str">
        <f>IF($D35="","",VLOOKUP($D35,'Boys Si Main Draw Prep (2)'!$A$7:$P$70,3))</f>
        <v>Μανώλης</v>
      </c>
      <c r="G35" s="167"/>
      <c r="H35" s="167" t="str">
        <f>IF($D35="","",VLOOKUP($D35,'Boys Si Main Draw Prep (2)'!$A$7:$P$70,4))</f>
        <v>Ηράκλειο</v>
      </c>
      <c r="I35" s="166"/>
      <c r="J35" s="165" t="s">
        <v>264</v>
      </c>
      <c r="K35" s="174"/>
      <c r="L35" s="173"/>
      <c r="M35" s="172"/>
      <c r="N35" s="272" t="s">
        <v>275</v>
      </c>
      <c r="O35" s="150"/>
      <c r="P35" s="150"/>
      <c r="Q35" s="150"/>
      <c r="R35" s="149"/>
    </row>
    <row r="36" spans="1:18" s="148" customFormat="1" ht="9" customHeight="1">
      <c r="A36" s="171" t="s">
        <v>149</v>
      </c>
      <c r="B36" s="162"/>
      <c r="C36" s="162">
        <f>IF($D36="","",VLOOKUP($D36,'Boys Si Main Draw Prep (2)'!$A$7:$P$70,16))</f>
        <v>5</v>
      </c>
      <c r="D36" s="161">
        <v>33</v>
      </c>
      <c r="E36" s="167" t="str">
        <f>UPPER(IF($D36="","",VLOOKUP($D36,'Boys Si Main Draw Prep (2)'!$A$7:$P$70,2)))</f>
        <v>ΚΑΛΟΓΡΙΔΑΚΗΣ</v>
      </c>
      <c r="F36" s="167" t="str">
        <f>IF($D36="","",VLOOKUP($D36,'Boys Si Main Draw Prep (2)'!$A$7:$P$70,3))</f>
        <v>Γιώργος</v>
      </c>
      <c r="G36" s="167"/>
      <c r="H36" s="167" t="str">
        <f>IF($D36="","",VLOOKUP($D36,'Boys Si Main Draw Prep (2)'!$A$7:$P$70,4))</f>
        <v>Ρέθυμνο</v>
      </c>
      <c r="I36" s="159"/>
      <c r="J36" s="272" t="s">
        <v>265</v>
      </c>
      <c r="K36" s="170"/>
      <c r="L36" s="165" t="s">
        <v>183</v>
      </c>
      <c r="M36" s="169"/>
      <c r="N36" s="194" t="s">
        <v>48</v>
      </c>
      <c r="O36" s="185"/>
      <c r="P36" s="193" t="s">
        <v>148</v>
      </c>
      <c r="Q36" s="185"/>
      <c r="R36" s="149"/>
    </row>
    <row r="37" spans="1:18" s="148" customFormat="1" ht="9" customHeight="1">
      <c r="A37" s="168" t="s">
        <v>147</v>
      </c>
      <c r="B37" s="162">
        <f>IF($D37="","",VLOOKUP($D37,'Boys Si Main Draw Prep (2)'!$A$7:$P$70,15))</f>
      </c>
      <c r="C37" s="162">
        <f>IF($D37="","",VLOOKUP($D37,'Boys Si Main Draw Prep (2)'!$A$7:$P$70,16))</f>
      </c>
      <c r="D37" s="161"/>
      <c r="E37" s="167">
        <f>UPPER(IF($D37="","",VLOOKUP($D37,'Boys Si Main Draw Prep (2)'!$A$7:$P$70,2)))</f>
      </c>
      <c r="F37" s="167">
        <f>IF($D37="","",VLOOKUP($D37,'Boys Si Main Draw Prep (2)'!$A$7:$P$70,3))</f>
      </c>
      <c r="G37" s="167" t="s">
        <v>184</v>
      </c>
      <c r="H37" s="167">
        <f>IF($D37="","",VLOOKUP($D37,'Boys Si Main Draw Prep (2)'!$A$7:$P$70,4))</f>
      </c>
      <c r="I37" s="166"/>
      <c r="J37" s="165" t="str">
        <f>UPPER(IF(OR(I38="a",I38="as"),E37,IF(OR(I38="b",I38="bs"),E38,)))</f>
        <v>ΝΤΙΝΟΠΟΥΛΟΣ</v>
      </c>
      <c r="K37" s="164"/>
      <c r="L37" s="272" t="s">
        <v>280</v>
      </c>
      <c r="M37" s="150"/>
      <c r="N37" s="187" t="str">
        <f>P22</f>
        <v>JAVOR</v>
      </c>
      <c r="O37" s="189"/>
      <c r="P37" s="193"/>
      <c r="Q37" s="185"/>
      <c r="R37" s="149"/>
    </row>
    <row r="38" spans="1:18" s="148" customFormat="1" ht="9" customHeight="1">
      <c r="A38" s="163" t="s">
        <v>146</v>
      </c>
      <c r="B38" s="162">
        <f>IF($D38="","",VLOOKUP($D38,'Boys Si Main Draw Prep (2)'!$A$7:$P$70,15))</f>
        <v>0</v>
      </c>
      <c r="C38" s="162">
        <f>IF($D38="","",VLOOKUP($D38,'Boys Si Main Draw Prep (2)'!$A$7:$P$70,16))</f>
        <v>140</v>
      </c>
      <c r="D38" s="161">
        <v>7</v>
      </c>
      <c r="E38" s="160" t="str">
        <f>UPPER(IF($D38="","",VLOOKUP($D38,'Boys Si Main Draw Prep (2)'!$A$7:$P$70,2)))</f>
        <v>ΝΤΙΝΟΠΟΥΛΟΣ</v>
      </c>
      <c r="F38" s="160" t="str">
        <f>IF($D38="","",VLOOKUP($D38,'Boys Si Main Draw Prep (2)'!$A$7:$P$70,3))</f>
        <v>Αχχιλέας</v>
      </c>
      <c r="G38" s="160"/>
      <c r="H38" s="160" t="str">
        <f>IF($D38="","",VLOOKUP($D38,'Boys Si Main Draw Prep (2)'!$A$7:$P$70,4))</f>
        <v>Ρέθυμνο</v>
      </c>
      <c r="I38" s="159" t="s">
        <v>218</v>
      </c>
      <c r="J38" s="272"/>
      <c r="K38" s="150"/>
      <c r="L38" s="150"/>
      <c r="M38" s="192"/>
      <c r="N38" s="191" t="str">
        <f>P23</f>
        <v>61  61</v>
      </c>
      <c r="O38" s="190" t="s">
        <v>185</v>
      </c>
      <c r="P38" s="283" t="s">
        <v>256</v>
      </c>
      <c r="Q38" s="189"/>
      <c r="R38" s="149"/>
    </row>
    <row r="39" spans="1:18" s="148" customFormat="1" ht="9" customHeight="1">
      <c r="A39" s="179" t="s">
        <v>145</v>
      </c>
      <c r="B39" s="162">
        <f>IF($D39="","",VLOOKUP($D39,'Boys Si Main Draw Prep (2)'!$A$7:$P$70,15))</f>
        <v>0</v>
      </c>
      <c r="C39" s="162">
        <f>IF($D39="","",VLOOKUP($D39,'Boys Si Main Draw Prep (2)'!$A$7:$P$70,16))</f>
        <v>180</v>
      </c>
      <c r="D39" s="161">
        <v>5</v>
      </c>
      <c r="E39" s="160" t="str">
        <f>UPPER(IF($D39="","",VLOOKUP($D39,'Boys Si Main Draw Prep (2)'!$A$7:$P$70,2)))</f>
        <v>ΜΠΟΓΡΗΣ</v>
      </c>
      <c r="F39" s="160" t="str">
        <f>IF($D39="","",VLOOKUP($D39,'Boys Si Main Draw Prep (2)'!$A$7:$P$70,3))</f>
        <v>Κώστας</v>
      </c>
      <c r="G39" s="160"/>
      <c r="H39" s="160" t="str">
        <f>IF($D39="","",VLOOKUP($D39,'Boys Si Main Draw Prep (2)'!$A$7:$P$70,4))</f>
        <v>Ηράκλειο</v>
      </c>
      <c r="I39" s="166"/>
      <c r="J39" s="165" t="str">
        <f>UPPER(IF(OR(I40="a",I40="as"),E39,IF(OR(I40="b",I40="bs"),E40,)))</f>
        <v>ΜΠΟΓΡΗΣ</v>
      </c>
      <c r="K39" s="174"/>
      <c r="L39" s="150"/>
      <c r="M39" s="188"/>
      <c r="N39" s="187" t="s">
        <v>256</v>
      </c>
      <c r="O39" s="186"/>
      <c r="P39" s="273" t="s">
        <v>296</v>
      </c>
      <c r="Q39" s="185"/>
      <c r="R39" s="149"/>
    </row>
    <row r="40" spans="1:18" s="148" customFormat="1" ht="9" customHeight="1">
      <c r="A40" s="168" t="s">
        <v>144</v>
      </c>
      <c r="B40" s="162">
        <f>IF($D40="","",VLOOKUP($D40,'Boys Si Main Draw Prep (2)'!$A$7:$P$70,15))</f>
      </c>
      <c r="C40" s="162">
        <f>IF($D40="","",VLOOKUP($D40,'Boys Si Main Draw Prep (2)'!$A$7:$P$70,16))</f>
      </c>
      <c r="D40" s="161"/>
      <c r="E40" s="167">
        <f>UPPER(IF($D40="","",VLOOKUP($D40,'Boys Si Main Draw Prep (2)'!$A$7:$P$70,2)))</f>
      </c>
      <c r="F40" s="167">
        <f>IF($D40="","",VLOOKUP($D40,'Boys Si Main Draw Prep (2)'!$A$7:$P$70,3))</f>
      </c>
      <c r="G40" s="167" t="s">
        <v>184</v>
      </c>
      <c r="H40" s="167">
        <f>IF($D40="","",VLOOKUP($D40,'Boys Si Main Draw Prep (2)'!$A$7:$P$70,4))</f>
      </c>
      <c r="I40" s="159" t="s">
        <v>219</v>
      </c>
      <c r="J40" s="272"/>
      <c r="K40" s="170"/>
      <c r="L40" s="165" t="s">
        <v>256</v>
      </c>
      <c r="M40" s="174"/>
      <c r="N40" s="273"/>
      <c r="O40" s="185"/>
      <c r="P40" s="185"/>
      <c r="Q40" s="185"/>
      <c r="R40" s="149"/>
    </row>
    <row r="41" spans="1:18" s="148" customFormat="1" ht="9" customHeight="1">
      <c r="A41" s="171" t="s">
        <v>143</v>
      </c>
      <c r="B41" s="162">
        <f>IF($D41="","",VLOOKUP($D41,'Boys Si Main Draw Prep (2)'!$A$7:$P$70,15))</f>
        <v>0</v>
      </c>
      <c r="C41" s="162">
        <f>IF($D41="","",VLOOKUP($D41,'Boys Si Main Draw Prep (2)'!$A$7:$P$70,16))</f>
        <v>10</v>
      </c>
      <c r="D41" s="161">
        <v>30</v>
      </c>
      <c r="E41" s="167" t="str">
        <f>UPPER(IF($D41="","",VLOOKUP($D41,'Boys Si Main Draw Prep (2)'!$A$7:$P$70,2)))</f>
        <v>ΚΟΚΚΙΝΑΚΗΣ</v>
      </c>
      <c r="F41" s="167" t="str">
        <f>IF($D41="","",VLOOKUP($D41,'Boys Si Main Draw Prep (2)'!$A$7:$P$70,3))</f>
        <v>Γιώργος</v>
      </c>
      <c r="G41" s="167"/>
      <c r="H41" s="167" t="str">
        <f>IF($D41="","",VLOOKUP($D41,'Boys Si Main Draw Prep (2)'!$A$7:$P$70,4))</f>
        <v>Ρέθυμνο</v>
      </c>
      <c r="I41" s="166"/>
      <c r="J41" s="165" t="str">
        <f>UPPER(IF(OR(I42="a",I42="as"),E41,IF(OR(I42="b",I42="bs"),E42,)))</f>
        <v>ΚΟΚΚΙΝΑΚΗΣ</v>
      </c>
      <c r="K41" s="178"/>
      <c r="L41" s="272" t="s">
        <v>273</v>
      </c>
      <c r="M41" s="177"/>
      <c r="N41" s="185"/>
      <c r="O41" s="185"/>
      <c r="P41" s="185"/>
      <c r="Q41" s="185"/>
      <c r="R41" s="149"/>
    </row>
    <row r="42" spans="1:18" s="148" customFormat="1" ht="9" customHeight="1">
      <c r="A42" s="171" t="s">
        <v>142</v>
      </c>
      <c r="B42" s="162">
        <f>IF($D42="","",VLOOKUP($D42,'Boys Si Main Draw Prep (2)'!$A$7:$P$70,15))</f>
      </c>
      <c r="C42" s="162">
        <f>IF($D42="","",VLOOKUP($D42,'Boys Si Main Draw Prep (2)'!$A$7:$P$70,16))</f>
      </c>
      <c r="D42" s="161"/>
      <c r="E42" s="167">
        <f>UPPER(IF($D42="","",VLOOKUP($D42,'Boys Si Main Draw Prep (2)'!$A$7:$P$70,2)))</f>
      </c>
      <c r="F42" s="167">
        <f>IF($D42="","",VLOOKUP($D42,'Boys Si Main Draw Prep (2)'!$A$7:$P$70,3))</f>
      </c>
      <c r="G42" s="167" t="s">
        <v>184</v>
      </c>
      <c r="H42" s="167">
        <f>IF($D42="","",VLOOKUP($D42,'Boys Si Main Draw Prep (2)'!$A$7:$P$70,4))</f>
      </c>
      <c r="I42" s="159" t="s">
        <v>219</v>
      </c>
      <c r="J42" s="272"/>
      <c r="K42" s="150"/>
      <c r="L42" s="176" t="s">
        <v>8</v>
      </c>
      <c r="M42" s="175" t="s">
        <v>185</v>
      </c>
      <c r="N42" s="165" t="s">
        <v>256</v>
      </c>
      <c r="O42" s="174"/>
      <c r="P42" s="150"/>
      <c r="Q42" s="150"/>
      <c r="R42" s="149"/>
    </row>
    <row r="43" spans="1:18" s="148" customFormat="1" ht="9" customHeight="1">
      <c r="A43" s="171" t="s">
        <v>141</v>
      </c>
      <c r="B43" s="162">
        <f>IF($D43="","",VLOOKUP($D43,'Boys Si Main Draw Prep (2)'!$A$7:$P$70,15))</f>
      </c>
      <c r="C43" s="162">
        <f>IF($D43="","",VLOOKUP($D43,'Boys Si Main Draw Prep (2)'!$A$7:$P$70,16))</f>
      </c>
      <c r="D43" s="161"/>
      <c r="E43" s="167">
        <f>UPPER(IF($D43="","",VLOOKUP($D43,'Boys Si Main Draw Prep (2)'!$A$7:$P$70,2)))</f>
      </c>
      <c r="F43" s="167">
        <f>IF($D43="","",VLOOKUP($D43,'Boys Si Main Draw Prep (2)'!$A$7:$P$70,3))</f>
      </c>
      <c r="G43" s="167" t="s">
        <v>184</v>
      </c>
      <c r="H43" s="167">
        <f>IF($D43="","",VLOOKUP($D43,'Boys Si Main Draw Prep (2)'!$A$7:$P$70,4))</f>
      </c>
      <c r="I43" s="166"/>
      <c r="J43" s="165" t="str">
        <f>UPPER(IF(OR(I44="a",I44="as"),E43,IF(OR(I44="b",I44="bs"),E44,)))</f>
        <v>ΜΥΓΙΑΚΗΣ</v>
      </c>
      <c r="K43" s="174"/>
      <c r="L43" s="173"/>
      <c r="M43" s="172"/>
      <c r="N43" s="158" t="s">
        <v>276</v>
      </c>
      <c r="O43" s="177"/>
      <c r="P43" s="150"/>
      <c r="Q43" s="150"/>
      <c r="R43" s="149"/>
    </row>
    <row r="44" spans="1:18" s="148" customFormat="1" ht="9" customHeight="1">
      <c r="A44" s="171" t="s">
        <v>140</v>
      </c>
      <c r="B44" s="162">
        <f>IF($D44="","",VLOOKUP($D44,'Boys Si Main Draw Prep (2)'!$A$7:$P$70,15))</f>
        <v>0</v>
      </c>
      <c r="C44" s="162">
        <f>IF($D44="","",VLOOKUP($D44,'Boys Si Main Draw Prep (2)'!$A$7:$P$70,16))</f>
        <v>10</v>
      </c>
      <c r="D44" s="161">
        <v>26</v>
      </c>
      <c r="E44" s="167" t="str">
        <f>UPPER(IF($D44="","",VLOOKUP($D44,'Boys Si Main Draw Prep (2)'!$A$7:$P$70,2)))</f>
        <v>ΜΥΓΙΑΚΗΣ</v>
      </c>
      <c r="F44" s="167" t="str">
        <f>IF($D44="","",VLOOKUP($D44,'Boys Si Main Draw Prep (2)'!$A$7:$P$70,3))</f>
        <v>Αριστοτέλης</v>
      </c>
      <c r="G44" s="167"/>
      <c r="H44" s="167" t="str">
        <f>IF($D44="","",VLOOKUP($D44,'Boys Si Main Draw Prep (2)'!$A$7:$P$70,4))</f>
        <v>Ρέθυμνο</v>
      </c>
      <c r="I44" s="159" t="s">
        <v>218</v>
      </c>
      <c r="J44" s="272"/>
      <c r="K44" s="170"/>
      <c r="L44" s="165" t="s">
        <v>181</v>
      </c>
      <c r="M44" s="169"/>
      <c r="N44" s="150"/>
      <c r="O44" s="177"/>
      <c r="P44" s="150"/>
      <c r="Q44" s="150"/>
      <c r="R44" s="149"/>
    </row>
    <row r="45" spans="1:18" s="148" customFormat="1" ht="9" customHeight="1">
      <c r="A45" s="168" t="s">
        <v>139</v>
      </c>
      <c r="B45" s="162">
        <f>IF($D45="","",VLOOKUP($D45,'Boys Si Main Draw Prep (2)'!$A$7:$P$70,15))</f>
      </c>
      <c r="C45" s="162">
        <f>IF($D45="","",VLOOKUP($D45,'Boys Si Main Draw Prep (2)'!$A$7:$P$70,16))</f>
      </c>
      <c r="D45" s="161"/>
      <c r="E45" s="167">
        <f>UPPER(IF($D45="","",VLOOKUP($D45,'Boys Si Main Draw Prep (2)'!$A$7:$P$70,2)))</f>
      </c>
      <c r="F45" s="167">
        <f>IF($D45="","",VLOOKUP($D45,'Boys Si Main Draw Prep (2)'!$A$7:$P$70,3))</f>
      </c>
      <c r="G45" s="167" t="s">
        <v>184</v>
      </c>
      <c r="H45" s="167">
        <f>IF($D45="","",VLOOKUP($D45,'Boys Si Main Draw Prep (2)'!$A$7:$P$70,4))</f>
      </c>
      <c r="I45" s="166"/>
      <c r="J45" s="165" t="str">
        <f>UPPER(IF(OR(I46="a",I46="as"),E45,IF(OR(I46="b",I46="bs"),E46,)))</f>
        <v>ΚΑΡΓΑΤΖΗΣ</v>
      </c>
      <c r="K45" s="164"/>
      <c r="L45" s="272" t="s">
        <v>277</v>
      </c>
      <c r="M45" s="150"/>
      <c r="N45" s="150"/>
      <c r="O45" s="177"/>
      <c r="P45" s="150"/>
      <c r="Q45" s="150"/>
      <c r="R45" s="149"/>
    </row>
    <row r="46" spans="1:18" s="148" customFormat="1" ht="9" customHeight="1">
      <c r="A46" s="163" t="s">
        <v>138</v>
      </c>
      <c r="B46" s="162">
        <f>IF($D46="","",VLOOKUP($D46,'Boys Si Main Draw Prep (2)'!$A$7:$P$70,15))</f>
        <v>0</v>
      </c>
      <c r="C46" s="162">
        <f>IF($D46="","",VLOOKUP($D46,'Boys Si Main Draw Prep (2)'!$A$7:$P$70,16))</f>
        <v>70</v>
      </c>
      <c r="D46" s="161">
        <v>11</v>
      </c>
      <c r="E46" s="160" t="str">
        <f>UPPER(IF($D46="","",VLOOKUP($D46,'Boys Si Main Draw Prep (2)'!$A$7:$P$70,2)))</f>
        <v>ΚΑΡΓΑΤΖΗΣ</v>
      </c>
      <c r="F46" s="160" t="str">
        <f>IF($D46="","",VLOOKUP($D46,'Boys Si Main Draw Prep (2)'!$A$7:$P$70,3))</f>
        <v>Κώστας</v>
      </c>
      <c r="G46" s="160"/>
      <c r="H46" s="160" t="str">
        <f>IF($D46="","",VLOOKUP($D46,'Boys Si Main Draw Prep (2)'!$A$7:$P$70,4))</f>
        <v>Ηράκλειο</v>
      </c>
      <c r="I46" s="159" t="s">
        <v>218</v>
      </c>
      <c r="J46" s="272"/>
      <c r="K46" s="150"/>
      <c r="L46" s="150"/>
      <c r="M46" s="151"/>
      <c r="N46" s="176" t="s">
        <v>8</v>
      </c>
      <c r="O46" s="175" t="s">
        <v>186</v>
      </c>
      <c r="P46" s="165" t="str">
        <f>UPPER(IF(OR(O46="a",O46="as"),N42,IF(OR(O46="b",O46="bs"),N50,)))</f>
        <v>ΜΠΟΓΡΗΣ</v>
      </c>
      <c r="Q46" s="174"/>
      <c r="R46" s="149"/>
    </row>
    <row r="47" spans="1:18" s="148" customFormat="1" ht="9" customHeight="1">
      <c r="A47" s="179" t="s">
        <v>137</v>
      </c>
      <c r="B47" s="162">
        <f>IF($D47="","",VLOOKUP($D47,'Boys Si Main Draw Prep (2)'!$A$7:$P$70,15))</f>
        <v>0</v>
      </c>
      <c r="C47" s="162">
        <f>IF($D47="","",VLOOKUP($D47,'Boys Si Main Draw Prep (2)'!$A$7:$P$70,16))</f>
        <v>30</v>
      </c>
      <c r="D47" s="161">
        <v>16</v>
      </c>
      <c r="E47" s="160" t="str">
        <f>UPPER(IF($D47="","",VLOOKUP($D47,'Boys Si Main Draw Prep (2)'!$A$7:$P$70,2)))</f>
        <v>ΜΑΥΡΟΜΑΤΗΣ </v>
      </c>
      <c r="F47" s="160" t="str">
        <f>IF($D47="","",VLOOKUP($D47,'Boys Si Main Draw Prep (2)'!$A$7:$P$70,3))</f>
        <v>Μανόλης</v>
      </c>
      <c r="G47" s="160"/>
      <c r="H47" s="160" t="str">
        <f>IF($D47="","",VLOOKUP($D47,'Boys Si Main Draw Prep (2)'!$A$7:$P$70,4))</f>
        <v>Ηράκλειο</v>
      </c>
      <c r="I47" s="166"/>
      <c r="J47" s="165" t="str">
        <f>UPPER(IF(OR(I48="a",I48="as"),E47,IF(OR(I48="b",I48="bs"),E48,)))</f>
        <v>ΜΑΥΡΟΜΑΤΗΣ </v>
      </c>
      <c r="K47" s="174"/>
      <c r="L47" s="150"/>
      <c r="M47" s="150"/>
      <c r="N47" s="150"/>
      <c r="O47" s="177"/>
      <c r="P47" s="272" t="s">
        <v>275</v>
      </c>
      <c r="Q47" s="177"/>
      <c r="R47" s="149"/>
    </row>
    <row r="48" spans="1:18" s="148" customFormat="1" ht="9" customHeight="1">
      <c r="A48" s="168" t="s">
        <v>136</v>
      </c>
      <c r="B48" s="162">
        <f>IF($D48="","",VLOOKUP($D48,'Boys Si Main Draw Prep (2)'!$A$7:$P$70,15))</f>
      </c>
      <c r="C48" s="162">
        <f>IF($D48="","",VLOOKUP($D48,'Boys Si Main Draw Prep (2)'!$A$7:$P$70,16))</f>
      </c>
      <c r="D48" s="161"/>
      <c r="E48" s="167">
        <f>UPPER(IF($D48="","",VLOOKUP($D48,'Boys Si Main Draw Prep (2)'!$A$7:$P$70,2)))</f>
      </c>
      <c r="F48" s="167">
        <f>IF($D48="","",VLOOKUP($D48,'Boys Si Main Draw Prep (2)'!$A$7:$P$70,3))</f>
      </c>
      <c r="G48" s="167" t="s">
        <v>184</v>
      </c>
      <c r="H48" s="167">
        <f>IF($D48="","",VLOOKUP($D48,'Boys Si Main Draw Prep (2)'!$A$7:$P$70,4))</f>
      </c>
      <c r="I48" s="159" t="s">
        <v>219</v>
      </c>
      <c r="J48" s="272"/>
      <c r="K48" s="170"/>
      <c r="L48" s="165" t="s">
        <v>259</v>
      </c>
      <c r="M48" s="174"/>
      <c r="N48" s="150"/>
      <c r="O48" s="177"/>
      <c r="P48" s="150"/>
      <c r="Q48" s="177"/>
      <c r="R48" s="149"/>
    </row>
    <row r="49" spans="1:18" s="148" customFormat="1" ht="9" customHeight="1">
      <c r="A49" s="171" t="s">
        <v>135</v>
      </c>
      <c r="B49" s="162">
        <f>IF($D49="","",VLOOKUP($D49,'Boys Si Main Draw Prep (2)'!$A$7:$P$70,15))</f>
        <v>0</v>
      </c>
      <c r="C49" s="162">
        <f>IF($D49="","",VLOOKUP($D49,'Boys Si Main Draw Prep (2)'!$A$7:$P$70,16))</f>
        <v>5</v>
      </c>
      <c r="D49" s="161">
        <v>34</v>
      </c>
      <c r="E49" s="167" t="str">
        <f>UPPER(IF($D49="","",VLOOKUP($D49,'Boys Si Main Draw Prep (2)'!$A$7:$P$70,2)))</f>
        <v>ΒΙΤΣΑΞΑΚΗΣ</v>
      </c>
      <c r="F49" s="167" t="str">
        <f>IF($D49="","",VLOOKUP($D49,'Boys Si Main Draw Prep (2)'!$A$7:$P$70,3))</f>
        <v>Μάνος</v>
      </c>
      <c r="G49" s="167"/>
      <c r="H49" s="167" t="str">
        <f>IF($D49="","",VLOOKUP($D49,'Boys Si Main Draw Prep (2)'!$A$7:$P$70,4))</f>
        <v>Ηράκλειο</v>
      </c>
      <c r="I49" s="166"/>
      <c r="J49" s="165" t="str">
        <f>UPPER(IF(OR(I50="a",I50="as"),E49,IF(OR(I50="b",I50="bs"),E50,)))</f>
        <v>ΒΙΤΣΑΞΑΚΗΣ</v>
      </c>
      <c r="K49" s="178"/>
      <c r="L49" s="272" t="s">
        <v>275</v>
      </c>
      <c r="M49" s="177"/>
      <c r="N49" s="150"/>
      <c r="O49" s="177"/>
      <c r="P49" s="150"/>
      <c r="Q49" s="177"/>
      <c r="R49" s="149"/>
    </row>
    <row r="50" spans="1:18" s="148" customFormat="1" ht="9" customHeight="1">
      <c r="A50" s="171" t="s">
        <v>134</v>
      </c>
      <c r="B50" s="162">
        <f>IF($D50="","",VLOOKUP($D50,'Boys Si Main Draw Prep (2)'!$A$7:$P$70,15))</f>
      </c>
      <c r="C50" s="162">
        <f>IF($D50="","",VLOOKUP($D50,'Boys Si Main Draw Prep (2)'!$A$7:$P$70,16))</f>
      </c>
      <c r="D50" s="161"/>
      <c r="E50" s="167">
        <f>UPPER(IF($D50="","",VLOOKUP($D50,'Boys Si Main Draw Prep (2)'!$A$7:$P$70,2)))</f>
      </c>
      <c r="F50" s="167">
        <f>IF($D50="","",VLOOKUP($D50,'Boys Si Main Draw Prep (2)'!$A$7:$P$70,3))</f>
      </c>
      <c r="G50" s="167" t="s">
        <v>184</v>
      </c>
      <c r="H50" s="167">
        <f>IF($D50="","",VLOOKUP($D50,'Boys Si Main Draw Prep (2)'!$A$7:$P$70,4))</f>
      </c>
      <c r="I50" s="159" t="s">
        <v>219</v>
      </c>
      <c r="J50" s="272"/>
      <c r="K50" s="150"/>
      <c r="L50" s="176" t="s">
        <v>8</v>
      </c>
      <c r="M50" s="175" t="s">
        <v>185</v>
      </c>
      <c r="N50" s="165" t="s">
        <v>179</v>
      </c>
      <c r="O50" s="164"/>
      <c r="P50" s="280"/>
      <c r="Q50" s="177"/>
      <c r="R50" s="149"/>
    </row>
    <row r="51" spans="1:18" s="148" customFormat="1" ht="9" customHeight="1">
      <c r="A51" s="171" t="s">
        <v>133</v>
      </c>
      <c r="B51" s="162"/>
      <c r="C51" s="162">
        <f>IF($D51="","",VLOOKUP($D51,'Boys Si Main Draw Prep (2)'!$A$7:$P$70,16))</f>
        <v>10</v>
      </c>
      <c r="D51" s="161">
        <v>29</v>
      </c>
      <c r="E51" s="167" t="str">
        <f>UPPER(IF($D51="","",VLOOKUP($D51,'Boys Si Main Draw Prep (2)'!$A$7:$P$70,2)))</f>
        <v>ΝΙΝΟΣ</v>
      </c>
      <c r="F51" s="167" t="str">
        <f>IF($D51="","",VLOOKUP($D51,'Boys Si Main Draw Prep (2)'!$A$7:$P$70,3))</f>
        <v>Μάριος</v>
      </c>
      <c r="G51" s="167"/>
      <c r="H51" s="167" t="str">
        <f>IF($D51="","",VLOOKUP($D51,'Boys Si Main Draw Prep (2)'!$A$7:$P$70,4))</f>
        <v>Ρέθυμνο</v>
      </c>
      <c r="I51" s="166"/>
      <c r="J51" s="165" t="s">
        <v>266</v>
      </c>
      <c r="K51" s="174"/>
      <c r="L51" s="173"/>
      <c r="M51" s="172"/>
      <c r="N51" s="272" t="s">
        <v>275</v>
      </c>
      <c r="O51" s="150"/>
      <c r="P51" s="280"/>
      <c r="Q51" s="177"/>
      <c r="R51" s="149"/>
    </row>
    <row r="52" spans="1:18" s="148" customFormat="1" ht="9" customHeight="1">
      <c r="A52" s="171" t="s">
        <v>132</v>
      </c>
      <c r="B52" s="162"/>
      <c r="C52" s="162">
        <f>IF($D52="","",VLOOKUP($D52,'Boys Si Main Draw Prep (2)'!$A$7:$P$70,16))</f>
        <v>0</v>
      </c>
      <c r="D52" s="161">
        <v>37</v>
      </c>
      <c r="E52" s="167" t="str">
        <f>UPPER(IF($D52="","",VLOOKUP($D52,'Boys Si Main Draw Prep (2)'!$A$7:$P$70,2)))</f>
        <v>ΜΙΧΑΛΟΠΟΥΛΟΣ</v>
      </c>
      <c r="F52" s="167" t="str">
        <f>IF($D52="","",VLOOKUP($D52,'Boys Si Main Draw Prep (2)'!$A$7:$P$70,3))</f>
        <v>Χρήστος</v>
      </c>
      <c r="G52" s="167"/>
      <c r="H52" s="167" t="str">
        <f>IF($D52="","",VLOOKUP($D52,'Boys Si Main Draw Prep (2)'!$A$7:$P$70,4))</f>
        <v>Ρέθυμνο</v>
      </c>
      <c r="I52" s="159"/>
      <c r="J52" s="272" t="s">
        <v>267</v>
      </c>
      <c r="K52" s="170"/>
      <c r="L52" s="165" t="s">
        <v>179</v>
      </c>
      <c r="M52" s="169"/>
      <c r="N52" s="150"/>
      <c r="O52" s="150"/>
      <c r="P52" s="279"/>
      <c r="Q52" s="177"/>
      <c r="R52" s="149"/>
    </row>
    <row r="53" spans="1:18" s="148" customFormat="1" ht="9" customHeight="1">
      <c r="A53" s="168" t="s">
        <v>131</v>
      </c>
      <c r="B53" s="162">
        <f>IF($D53="","",VLOOKUP($D53,'Boys Si Main Draw Prep (2)'!$A$7:$P$70,15))</f>
      </c>
      <c r="C53" s="162">
        <f>IF($D53="","",VLOOKUP($D53,'Boys Si Main Draw Prep (2)'!$A$7:$P$70,16))</f>
      </c>
      <c r="D53" s="161"/>
      <c r="E53" s="167">
        <f>UPPER(IF($D53="","",VLOOKUP($D53,'Boys Si Main Draw Prep (2)'!$A$7:$P$70,2)))</f>
      </c>
      <c r="F53" s="167">
        <f>IF($D53="","",VLOOKUP($D53,'Boys Si Main Draw Prep (2)'!$A$7:$P$70,3))</f>
      </c>
      <c r="G53" s="167" t="s">
        <v>184</v>
      </c>
      <c r="H53" s="167">
        <f>IF($D53="","",VLOOKUP($D53,'Boys Si Main Draw Prep (2)'!$A$7:$P$70,4))</f>
      </c>
      <c r="I53" s="166"/>
      <c r="J53" s="165" t="str">
        <f>UPPER(IF(OR(I54="a",I54="as"),E53,IF(OR(I54="b",I54="bs"),E54,)))</f>
        <v>ΦΑΝΟΥΡΑΚΗΣ</v>
      </c>
      <c r="K53" s="164"/>
      <c r="L53" s="272" t="s">
        <v>281</v>
      </c>
      <c r="M53" s="150"/>
      <c r="N53" s="150"/>
      <c r="O53" s="150"/>
      <c r="P53" s="150"/>
      <c r="Q53" s="177"/>
      <c r="R53" s="149"/>
    </row>
    <row r="54" spans="1:18" s="148" customFormat="1" ht="9" customHeight="1">
      <c r="A54" s="163" t="s">
        <v>130</v>
      </c>
      <c r="B54" s="162">
        <f>IF($D54="","",VLOOKUP($D54,'Boys Si Main Draw Prep (2)'!$A$7:$P$70,15))</f>
        <v>0</v>
      </c>
      <c r="C54" s="162">
        <f>IF($D54="","",VLOOKUP($D54,'Boys Si Main Draw Prep (2)'!$A$7:$P$70,16))</f>
        <v>180</v>
      </c>
      <c r="D54" s="161">
        <v>4</v>
      </c>
      <c r="E54" s="160" t="str">
        <f>UPPER(IF($D54="","",VLOOKUP($D54,'Boys Si Main Draw Prep (2)'!$A$7:$P$70,2)))</f>
        <v>ΦΑΝΟΥΡΑΚΗΣ</v>
      </c>
      <c r="F54" s="160" t="str">
        <f>IF($D54="","",VLOOKUP($D54,'Boys Si Main Draw Prep (2)'!$A$7:$P$70,3))</f>
        <v>Μανόλης</v>
      </c>
      <c r="G54" s="160"/>
      <c r="H54" s="160" t="str">
        <f>IF($D54="","",VLOOKUP($D54,'Boys Si Main Draw Prep (2)'!$A$7:$P$70,4))</f>
        <v>Ηράκλειο</v>
      </c>
      <c r="I54" s="159" t="s">
        <v>218</v>
      </c>
      <c r="J54" s="272"/>
      <c r="K54" s="150"/>
      <c r="L54" s="150"/>
      <c r="M54" s="151"/>
      <c r="N54" s="184" t="s">
        <v>129</v>
      </c>
      <c r="O54" s="183"/>
      <c r="P54" s="281" t="s">
        <v>256</v>
      </c>
      <c r="Q54" s="182"/>
      <c r="R54" s="149"/>
    </row>
    <row r="55" spans="1:18" s="148" customFormat="1" ht="9" customHeight="1">
      <c r="A55" s="179" t="s">
        <v>128</v>
      </c>
      <c r="B55" s="162">
        <f>IF($D55="","",VLOOKUP($D55,'Boys Si Main Draw Prep (2)'!$A$7:$P$70,15))</f>
        <v>0</v>
      </c>
      <c r="C55" s="162">
        <f>IF($D55="","",VLOOKUP($D55,'Boys Si Main Draw Prep (2)'!$A$7:$P$70,16))</f>
        <v>120</v>
      </c>
      <c r="D55" s="161">
        <v>8</v>
      </c>
      <c r="E55" s="160" t="str">
        <f>UPPER(IF($D55="","",VLOOKUP($D55,'Boys Si Main Draw Prep (2)'!$A$7:$P$70,2)))</f>
        <v>ΚΑΦΕΤΖΑΚΗΣ</v>
      </c>
      <c r="F55" s="160" t="str">
        <f>IF($D55="","",VLOOKUP($D55,'Boys Si Main Draw Prep (2)'!$A$7:$P$70,3))</f>
        <v>Μανόλης</v>
      </c>
      <c r="G55" s="160"/>
      <c r="H55" s="160" t="str">
        <f>IF($D55="","",VLOOKUP($D55,'Boys Si Main Draw Prep (2)'!$A$7:$P$70,4))</f>
        <v>Ηράκλειο</v>
      </c>
      <c r="I55" s="166"/>
      <c r="J55" s="165" t="str">
        <f>UPPER(IF(OR(I56="a",I56="as"),E55,IF(OR(I56="b",I56="bs"),E56,)))</f>
        <v>ΚΑΦΕΤΖΑΚΗΣ</v>
      </c>
      <c r="K55" s="174"/>
      <c r="L55" s="150"/>
      <c r="M55" s="150"/>
      <c r="N55" s="176" t="s">
        <v>8</v>
      </c>
      <c r="O55" s="181" t="s">
        <v>185</v>
      </c>
      <c r="P55" s="282" t="s">
        <v>295</v>
      </c>
      <c r="Q55" s="180"/>
      <c r="R55" s="149"/>
    </row>
    <row r="56" spans="1:18" s="148" customFormat="1" ht="9" customHeight="1">
      <c r="A56" s="168" t="s">
        <v>127</v>
      </c>
      <c r="B56" s="162">
        <f>IF($D56="","",VLOOKUP($D56,'Boys Si Main Draw Prep (2)'!$A$7:$P$70,15))</f>
      </c>
      <c r="C56" s="162">
        <f>IF($D56="","",VLOOKUP($D56,'Boys Si Main Draw Prep (2)'!$A$7:$P$70,16))</f>
      </c>
      <c r="D56" s="161"/>
      <c r="E56" s="167">
        <f>UPPER(IF($D56="","",VLOOKUP($D56,'Boys Si Main Draw Prep (2)'!$A$7:$P$70,2)))</f>
      </c>
      <c r="F56" s="167">
        <f>IF($D56="","",VLOOKUP($D56,'Boys Si Main Draw Prep (2)'!$A$7:$P$70,3))</f>
      </c>
      <c r="G56" s="167" t="s">
        <v>184</v>
      </c>
      <c r="H56" s="167">
        <f>IF($D56="","",VLOOKUP($D56,'Boys Si Main Draw Prep (2)'!$A$7:$P$70,4))</f>
      </c>
      <c r="I56" s="159" t="s">
        <v>219</v>
      </c>
      <c r="J56" s="272"/>
      <c r="K56" s="170"/>
      <c r="L56" s="165" t="s">
        <v>282</v>
      </c>
      <c r="M56" s="174"/>
      <c r="N56" s="150"/>
      <c r="O56" s="150"/>
      <c r="P56" s="150"/>
      <c r="Q56" s="177"/>
      <c r="R56" s="149"/>
    </row>
    <row r="57" spans="1:18" s="148" customFormat="1" ht="9" customHeight="1">
      <c r="A57" s="171" t="s">
        <v>126</v>
      </c>
      <c r="B57" s="162"/>
      <c r="C57" s="162">
        <f>IF($D57="","",VLOOKUP($D57,'Boys Si Main Draw Prep (2)'!$A$7:$P$70,16))</f>
        <v>10</v>
      </c>
      <c r="D57" s="161">
        <v>27</v>
      </c>
      <c r="E57" s="167" t="str">
        <f>UPPER(IF($D57="","",VLOOKUP($D57,'Boys Si Main Draw Prep (2)'!$A$7:$P$70,2)))</f>
        <v>ΚΑΤΣΑΡΟΣ </v>
      </c>
      <c r="F57" s="167" t="str">
        <f>IF($D57="","",VLOOKUP($D57,'Boys Si Main Draw Prep (2)'!$A$7:$P$70,3))</f>
        <v>Ανδρέας</v>
      </c>
      <c r="G57" s="167"/>
      <c r="H57" s="167" t="str">
        <f>IF($D57="","",VLOOKUP($D57,'Boys Si Main Draw Prep (2)'!$A$7:$P$70,4))</f>
        <v>Ηράκλειο</v>
      </c>
      <c r="I57" s="166"/>
      <c r="J57" s="165" t="s">
        <v>268</v>
      </c>
      <c r="K57" s="178"/>
      <c r="L57" s="272" t="s">
        <v>283</v>
      </c>
      <c r="M57" s="177"/>
      <c r="N57" s="150"/>
      <c r="O57" s="150"/>
      <c r="P57" s="150"/>
      <c r="Q57" s="177"/>
      <c r="R57" s="149"/>
    </row>
    <row r="58" spans="1:18" s="148" customFormat="1" ht="9" customHeight="1">
      <c r="A58" s="171" t="s">
        <v>125</v>
      </c>
      <c r="B58" s="162"/>
      <c r="C58" s="162">
        <f>IF($D58="","",VLOOKUP($D58,'Boys Si Main Draw Prep (2)'!$A$7:$P$70,16))</f>
        <v>30</v>
      </c>
      <c r="D58" s="161">
        <v>17</v>
      </c>
      <c r="E58" s="167" t="str">
        <f>UPPER(IF($D58="","",VLOOKUP($D58,'Boys Si Main Draw Prep (2)'!$A$7:$P$70,2)))</f>
        <v>ΠΑΠΑΔΑΚΗΣ</v>
      </c>
      <c r="F58" s="167" t="str">
        <f>IF($D58="","",VLOOKUP($D58,'Boys Si Main Draw Prep (2)'!$A$7:$P$70,3))</f>
        <v>Γιάννης</v>
      </c>
      <c r="G58" s="167"/>
      <c r="H58" s="167" t="str">
        <f>IF($D58="","",VLOOKUP($D58,'Boys Si Main Draw Prep (2)'!$A$7:$P$70,4))</f>
        <v>Ηράκλειο</v>
      </c>
      <c r="I58" s="159"/>
      <c r="J58" s="272" t="s">
        <v>267</v>
      </c>
      <c r="K58" s="150"/>
      <c r="L58" s="176" t="s">
        <v>8</v>
      </c>
      <c r="M58" s="175" t="s">
        <v>186</v>
      </c>
      <c r="N58" s="165" t="s">
        <v>180</v>
      </c>
      <c r="O58" s="174"/>
      <c r="P58" s="150"/>
      <c r="Q58" s="177"/>
      <c r="R58" s="149"/>
    </row>
    <row r="59" spans="1:18" s="148" customFormat="1" ht="9" customHeight="1">
      <c r="A59" s="171" t="s">
        <v>124</v>
      </c>
      <c r="B59" s="162">
        <f>IF($D59="","",VLOOKUP($D59,'Boys Si Main Draw Prep (2)'!$A$7:$P$70,15))</f>
      </c>
      <c r="C59" s="162">
        <f>IF($D59="","",VLOOKUP($D59,'Boys Si Main Draw Prep (2)'!$A$7:$P$70,16))</f>
      </c>
      <c r="D59" s="161"/>
      <c r="E59" s="167">
        <f>UPPER(IF($D59="","",VLOOKUP($D59,'Boys Si Main Draw Prep (2)'!$A$7:$P$70,2)))</f>
      </c>
      <c r="F59" s="167">
        <f>IF($D59="","",VLOOKUP($D59,'Boys Si Main Draw Prep (2)'!$A$7:$P$70,3))</f>
      </c>
      <c r="G59" s="167" t="s">
        <v>184</v>
      </c>
      <c r="H59" s="167">
        <f>IF($D59="","",VLOOKUP($D59,'Boys Si Main Draw Prep (2)'!$A$7:$P$70,4))</f>
      </c>
      <c r="I59" s="166"/>
      <c r="J59" s="165" t="str">
        <f>UPPER(IF(OR(I60="a",I60="as"),E59,IF(OR(I60="b",I60="bs"),E60,)))</f>
        <v>ΜΙΧΕΛΑΚΗΣ</v>
      </c>
      <c r="K59" s="174"/>
      <c r="L59" s="173"/>
      <c r="M59" s="172"/>
      <c r="N59" s="272" t="s">
        <v>291</v>
      </c>
      <c r="O59" s="177"/>
      <c r="P59" s="150"/>
      <c r="Q59" s="177"/>
      <c r="R59" s="149"/>
    </row>
    <row r="60" spans="1:18" s="148" customFormat="1" ht="9" customHeight="1">
      <c r="A60" s="171" t="s">
        <v>123</v>
      </c>
      <c r="B60" s="162">
        <f>IF($D60="","",VLOOKUP($D60,'Boys Si Main Draw Prep (2)'!$A$7:$P$70,15))</f>
        <v>0</v>
      </c>
      <c r="C60" s="162">
        <f>IF($D60="","",VLOOKUP($D60,'Boys Si Main Draw Prep (2)'!$A$7:$P$70,16))</f>
        <v>0</v>
      </c>
      <c r="D60" s="161">
        <v>36</v>
      </c>
      <c r="E60" s="167" t="str">
        <f>UPPER(IF($D60="","",VLOOKUP($D60,'Boys Si Main Draw Prep (2)'!$A$7:$P$70,2)))</f>
        <v>ΜΙΧΕΛΑΚΗΣ</v>
      </c>
      <c r="F60" s="167" t="str">
        <f>IF($D60="","",VLOOKUP($D60,'Boys Si Main Draw Prep (2)'!$A$7:$P$70,3))</f>
        <v>Μανώλης</v>
      </c>
      <c r="G60" s="167"/>
      <c r="H60" s="167" t="str">
        <f>IF($D60="","",VLOOKUP($D60,'Boys Si Main Draw Prep (2)'!$A$7:$P$70,4))</f>
        <v>Ρέθυμνο</v>
      </c>
      <c r="I60" s="159" t="s">
        <v>218</v>
      </c>
      <c r="J60" s="272"/>
      <c r="K60" s="170"/>
      <c r="L60" s="165" t="s">
        <v>284</v>
      </c>
      <c r="M60" s="169"/>
      <c r="N60" s="150"/>
      <c r="O60" s="177"/>
      <c r="P60" s="150"/>
      <c r="Q60" s="177"/>
      <c r="R60" s="149"/>
    </row>
    <row r="61" spans="1:18" s="148" customFormat="1" ht="9" customHeight="1">
      <c r="A61" s="168" t="s">
        <v>122</v>
      </c>
      <c r="B61" s="162">
        <f>IF($D61="","",VLOOKUP($D61,'Boys Si Main Draw Prep (2)'!$A$7:$P$70,15))</f>
      </c>
      <c r="C61" s="162">
        <f>IF($D61="","",VLOOKUP($D61,'Boys Si Main Draw Prep (2)'!$A$7:$P$70,16))</f>
      </c>
      <c r="D61" s="161"/>
      <c r="E61" s="167">
        <f>UPPER(IF($D61="","",VLOOKUP($D61,'Boys Si Main Draw Prep (2)'!$A$7:$P$70,2)))</f>
      </c>
      <c r="F61" s="167">
        <f>IF($D61="","",VLOOKUP($D61,'Boys Si Main Draw Prep (2)'!$A$7:$P$70,3))</f>
      </c>
      <c r="G61" s="167" t="s">
        <v>184</v>
      </c>
      <c r="H61" s="167">
        <f>IF($D61="","",VLOOKUP($D61,'Boys Si Main Draw Prep (2)'!$A$7:$P$70,4))</f>
      </c>
      <c r="I61" s="166"/>
      <c r="J61" s="165" t="str">
        <f>UPPER(IF(OR(I62="a",I62="as"),E61,IF(OR(I62="b",I62="bs"),E62,)))</f>
        <v>ΝΟΥΧΑΚΗΣ</v>
      </c>
      <c r="K61" s="164"/>
      <c r="L61" s="272" t="s">
        <v>275</v>
      </c>
      <c r="M61" s="150"/>
      <c r="N61" s="150"/>
      <c r="O61" s="177"/>
      <c r="P61" s="150"/>
      <c r="Q61" s="177"/>
      <c r="R61" s="149"/>
    </row>
    <row r="62" spans="1:18" s="148" customFormat="1" ht="9" customHeight="1">
      <c r="A62" s="163" t="s">
        <v>121</v>
      </c>
      <c r="B62" s="162">
        <f>IF($D62="","",VLOOKUP($D62,'Boys Si Main Draw Prep (2)'!$A$7:$P$70,15))</f>
        <v>0</v>
      </c>
      <c r="C62" s="162">
        <f>IF($D62="","",VLOOKUP($D62,'Boys Si Main Draw Prep (2)'!$A$7:$P$70,16))</f>
        <v>60</v>
      </c>
      <c r="D62" s="161">
        <v>12</v>
      </c>
      <c r="E62" s="160" t="str">
        <f>UPPER(IF($D62="","",VLOOKUP($D62,'Boys Si Main Draw Prep (2)'!$A$7:$P$70,2)))</f>
        <v>ΝΟΥΧΑΚΗΣ</v>
      </c>
      <c r="F62" s="160" t="str">
        <f>IF($D62="","",VLOOKUP($D62,'Boys Si Main Draw Prep (2)'!$A$7:$P$70,3))</f>
        <v>Ηλίας</v>
      </c>
      <c r="G62" s="160"/>
      <c r="H62" s="160" t="str">
        <f>IF($D62="","",VLOOKUP($D62,'Boys Si Main Draw Prep (2)'!$A$7:$P$70,4))</f>
        <v>Ρέθυμνο</v>
      </c>
      <c r="I62" s="159" t="s">
        <v>218</v>
      </c>
      <c r="J62" s="272"/>
      <c r="K62" s="150"/>
      <c r="L62" s="150"/>
      <c r="M62" s="151"/>
      <c r="N62" s="176" t="s">
        <v>8</v>
      </c>
      <c r="O62" s="175" t="s">
        <v>186</v>
      </c>
      <c r="P62" s="165" t="s">
        <v>213</v>
      </c>
      <c r="Q62" s="164"/>
      <c r="R62" s="149"/>
    </row>
    <row r="63" spans="1:18" s="148" customFormat="1" ht="9" customHeight="1">
      <c r="A63" s="179" t="s">
        <v>120</v>
      </c>
      <c r="B63" s="162">
        <f>IF($D63="","",VLOOKUP($D63,'Boys Si Main Draw Prep (2)'!$A$7:$P$70,15))</f>
        <v>0</v>
      </c>
      <c r="C63" s="162">
        <f>IF($D63="","",VLOOKUP($D63,'Boys Si Main Draw Prep (2)'!$A$7:$P$70,16))</f>
        <v>40</v>
      </c>
      <c r="D63" s="161">
        <v>14</v>
      </c>
      <c r="E63" s="160" t="str">
        <f>UPPER(IF($D63="","",VLOOKUP($D63,'Boys Si Main Draw Prep (2)'!$A$7:$P$70,2)))</f>
        <v>ΜΑΡΙΔΑΚΗΣ</v>
      </c>
      <c r="F63" s="160" t="str">
        <f>IF($D63="","",VLOOKUP($D63,'Boys Si Main Draw Prep (2)'!$A$7:$P$70,3))</f>
        <v>Παντελής</v>
      </c>
      <c r="G63" s="160"/>
      <c r="H63" s="160" t="str">
        <f>IF($D63="","",VLOOKUP($D63,'Boys Si Main Draw Prep (2)'!$A$7:$P$70,4))</f>
        <v>Ρέθυμνο</v>
      </c>
      <c r="I63" s="166"/>
      <c r="J63" s="165" t="str">
        <f>UPPER(IF(OR(I64="a",I64="as"),E63,IF(OR(I64="b",I64="bs"),E64,)))</f>
        <v>ΜΑΡΙΔΑΚΗΣ</v>
      </c>
      <c r="K63" s="174"/>
      <c r="L63" s="150"/>
      <c r="M63" s="150"/>
      <c r="N63" s="150"/>
      <c r="O63" s="177"/>
      <c r="P63" s="272" t="s">
        <v>292</v>
      </c>
      <c r="Q63" s="150"/>
      <c r="R63" s="149"/>
    </row>
    <row r="64" spans="1:18" s="148" customFormat="1" ht="9" customHeight="1">
      <c r="A64" s="168" t="s">
        <v>119</v>
      </c>
      <c r="B64" s="162">
        <f>IF($D64="","",VLOOKUP($D64,'Boys Si Main Draw Prep (2)'!$A$7:$P$70,15))</f>
      </c>
      <c r="C64" s="162">
        <f>IF($D64="","",VLOOKUP($D64,'Boys Si Main Draw Prep (2)'!$A$7:$P$70,16))</f>
      </c>
      <c r="D64" s="161"/>
      <c r="E64" s="167">
        <f>UPPER(IF($D64="","",VLOOKUP($D64,'Boys Si Main Draw Prep (2)'!$A$7:$P$70,2)))</f>
      </c>
      <c r="F64" s="167">
        <f>IF($D64="","",VLOOKUP($D64,'Boys Si Main Draw Prep (2)'!$A$7:$P$70,3))</f>
      </c>
      <c r="G64" s="167" t="s">
        <v>184</v>
      </c>
      <c r="H64" s="167">
        <f>IF($D64="","",VLOOKUP($D64,'Boys Si Main Draw Prep (2)'!$A$7:$P$70,4))</f>
      </c>
      <c r="I64" s="159" t="s">
        <v>219</v>
      </c>
      <c r="J64" s="272"/>
      <c r="K64" s="170"/>
      <c r="L64" s="165" t="s">
        <v>269</v>
      </c>
      <c r="M64" s="174"/>
      <c r="N64" s="150"/>
      <c r="O64" s="177"/>
      <c r="P64" s="150"/>
      <c r="Q64" s="150"/>
      <c r="R64" s="149"/>
    </row>
    <row r="65" spans="1:18" s="148" customFormat="1" ht="9" customHeight="1">
      <c r="A65" s="171" t="s">
        <v>118</v>
      </c>
      <c r="B65" s="162"/>
      <c r="C65" s="162">
        <f>IF($D65="","",VLOOKUP($D65,'Boys Si Main Draw Prep (2)'!$A$7:$P$70,16))</f>
        <v>20</v>
      </c>
      <c r="D65" s="161">
        <v>22</v>
      </c>
      <c r="E65" s="167" t="str">
        <f>UPPER(IF($D65="","",VLOOKUP($D65,'Boys Si Main Draw Prep (2)'!$A$7:$P$70,2)))</f>
        <v>ΜΑΧΛΗΣ</v>
      </c>
      <c r="F65" s="167" t="str">
        <f>IF($D65="","",VLOOKUP($D65,'Boys Si Main Draw Prep (2)'!$A$7:$P$70,3))</f>
        <v>Τάσος</v>
      </c>
      <c r="G65" s="167"/>
      <c r="H65" s="167" t="str">
        <f>IF($D65="","",VLOOKUP($D65,'Boys Si Main Draw Prep (2)'!$A$7:$P$70,4))</f>
        <v>Ηράκλειο</v>
      </c>
      <c r="I65" s="166"/>
      <c r="J65" s="165" t="s">
        <v>269</v>
      </c>
      <c r="K65" s="178"/>
      <c r="L65" s="272" t="s">
        <v>285</v>
      </c>
      <c r="M65" s="177"/>
      <c r="N65" s="150"/>
      <c r="O65" s="177"/>
      <c r="P65" s="150"/>
      <c r="Q65" s="150"/>
      <c r="R65" s="149"/>
    </row>
    <row r="66" spans="1:18" s="148" customFormat="1" ht="9" customHeight="1">
      <c r="A66" s="171" t="s">
        <v>117</v>
      </c>
      <c r="B66" s="162"/>
      <c r="C66" s="162">
        <f>IF($D66="","",VLOOKUP($D66,'Boys Si Main Draw Prep (2)'!$A$7:$P$70,16))</f>
        <v>20</v>
      </c>
      <c r="D66" s="161">
        <v>24</v>
      </c>
      <c r="E66" s="167" t="str">
        <f>UPPER(IF($D66="","",VLOOKUP($D66,'Boys Si Main Draw Prep (2)'!$A$7:$P$70,2)))</f>
        <v>ΠΕΦΑΝΗΣ</v>
      </c>
      <c r="F66" s="167" t="str">
        <f>IF($D66="","",VLOOKUP($D66,'Boys Si Main Draw Prep (2)'!$A$7:$P$70,3))</f>
        <v>Σταύρος</v>
      </c>
      <c r="G66" s="167"/>
      <c r="H66" s="167" t="str">
        <f>IF($D66="","",VLOOKUP($D66,'Boys Si Main Draw Prep (2)'!$A$7:$P$70,4))</f>
        <v>Ηράκλειο</v>
      </c>
      <c r="I66" s="159"/>
      <c r="J66" s="272" t="s">
        <v>270</v>
      </c>
      <c r="K66" s="150"/>
      <c r="L66" s="176" t="s">
        <v>8</v>
      </c>
      <c r="M66" s="175" t="s">
        <v>185</v>
      </c>
      <c r="N66" s="165" t="s">
        <v>213</v>
      </c>
      <c r="O66" s="164"/>
      <c r="P66" s="150"/>
      <c r="Q66" s="150"/>
      <c r="R66" s="149"/>
    </row>
    <row r="67" spans="1:18" s="148" customFormat="1" ht="9" customHeight="1">
      <c r="A67" s="171" t="s">
        <v>116</v>
      </c>
      <c r="B67" s="162"/>
      <c r="C67" s="162">
        <f>IF($D67="","",VLOOKUP($D67,'Boys Si Main Draw Prep (2)'!$A$7:$P$70,16))</f>
        <v>25</v>
      </c>
      <c r="D67" s="161">
        <v>18</v>
      </c>
      <c r="E67" s="167" t="str">
        <f>UPPER(IF($D67="","",VLOOKUP($D67,'Boys Si Main Draw Prep (2)'!$A$7:$P$70,2)))</f>
        <v>ΒΑΣΙΛΑΚΗΣ</v>
      </c>
      <c r="F67" s="167" t="str">
        <f>IF($D67="","",VLOOKUP($D67,'Boys Si Main Draw Prep (2)'!$A$7:$P$70,3))</f>
        <v>Μιχάλης</v>
      </c>
      <c r="G67" s="167"/>
      <c r="H67" s="167" t="str">
        <f>IF($D67="","",VLOOKUP($D67,'Boys Si Main Draw Prep (2)'!$A$7:$P$70,4))</f>
        <v>Ηράκλειο</v>
      </c>
      <c r="I67" s="166"/>
      <c r="J67" s="165" t="s">
        <v>271</v>
      </c>
      <c r="K67" s="174"/>
      <c r="L67" s="173"/>
      <c r="M67" s="172"/>
      <c r="N67" s="272" t="s">
        <v>290</v>
      </c>
      <c r="O67" s="150"/>
      <c r="P67" s="150"/>
      <c r="Q67" s="150"/>
      <c r="R67" s="149"/>
    </row>
    <row r="68" spans="1:18" s="148" customFormat="1" ht="9" customHeight="1">
      <c r="A68" s="171" t="s">
        <v>115</v>
      </c>
      <c r="B68" s="162"/>
      <c r="C68" s="162">
        <f>IF($D68="","",VLOOKUP($D68,'Boys Si Main Draw Prep (2)'!$A$7:$P$70,16))</f>
        <v>5</v>
      </c>
      <c r="D68" s="161">
        <v>32</v>
      </c>
      <c r="E68" s="167" t="str">
        <f>UPPER(IF($D68="","",VLOOKUP($D68,'Boys Si Main Draw Prep (2)'!$A$7:$P$70,2)))</f>
        <v>ΚΟΥΓΙΟΥΜΤΖΑΚΗΣ</v>
      </c>
      <c r="F68" s="167" t="str">
        <f>IF($D68="","",VLOOKUP($D68,'Boys Si Main Draw Prep (2)'!$A$7:$P$70,3))</f>
        <v>Μανώλης</v>
      </c>
      <c r="G68" s="167"/>
      <c r="H68" s="167" t="str">
        <f>IF($D68="","",VLOOKUP($D68,'Boys Si Main Draw Prep (2)'!$A$7:$P$70,4))</f>
        <v>Ρέθυμνο</v>
      </c>
      <c r="I68" s="159"/>
      <c r="J68" s="272" t="s">
        <v>272</v>
      </c>
      <c r="K68" s="170"/>
      <c r="L68" s="165" t="s">
        <v>213</v>
      </c>
      <c r="M68" s="169"/>
      <c r="N68" s="150"/>
      <c r="O68" s="150"/>
      <c r="P68" s="150"/>
      <c r="Q68" s="150"/>
      <c r="R68" s="149"/>
    </row>
    <row r="69" spans="1:18" s="148" customFormat="1" ht="9" customHeight="1">
      <c r="A69" s="168" t="s">
        <v>114</v>
      </c>
      <c r="B69" s="162">
        <f>IF($D69="","",VLOOKUP($D69,'Boys Si Main Draw Prep (2)'!$A$7:$P$70,15))</f>
      </c>
      <c r="C69" s="162">
        <f>IF($D69="","",VLOOKUP($D69,'Boys Si Main Draw Prep (2)'!$A$7:$P$70,16))</f>
      </c>
      <c r="D69" s="161"/>
      <c r="E69" s="167">
        <f>UPPER(IF($D69="","",VLOOKUP($D69,'Boys Si Main Draw Prep (2)'!$A$7:$P$70,2)))</f>
      </c>
      <c r="F69" s="167">
        <f>IF($D69="","",VLOOKUP($D69,'Boys Si Main Draw Prep (2)'!$A$7:$P$70,3))</f>
      </c>
      <c r="G69" s="167" t="s">
        <v>184</v>
      </c>
      <c r="H69" s="167">
        <f>IF($D69="","",VLOOKUP($D69,'Boys Si Main Draw Prep (2)'!$A$7:$P$70,4))</f>
      </c>
      <c r="I69" s="166"/>
      <c r="J69" s="165" t="str">
        <f>UPPER(IF(OR(I70="a",I70="as"),E69,IF(OR(I70="b",I70="bs"),E70,)))</f>
        <v>ΓΑΛΕΡΟΣ</v>
      </c>
      <c r="K69" s="164"/>
      <c r="L69" s="272" t="s">
        <v>286</v>
      </c>
      <c r="M69" s="150"/>
      <c r="N69" s="150"/>
      <c r="O69" s="150"/>
      <c r="P69" s="150"/>
      <c r="Q69" s="150"/>
      <c r="R69" s="149"/>
    </row>
    <row r="70" spans="1:18" s="148" customFormat="1" ht="9" customHeight="1">
      <c r="A70" s="163" t="s">
        <v>113</v>
      </c>
      <c r="B70" s="162">
        <f>IF($D70="","",VLOOKUP($D70,'Boys Si Main Draw Prep (2)'!$A$7:$P$70,15))</f>
        <v>0</v>
      </c>
      <c r="C70" s="162">
        <f>IF($D70="","",VLOOKUP($D70,'Boys Si Main Draw Prep (2)'!$A$7:$P$70,16))</f>
        <v>220</v>
      </c>
      <c r="D70" s="161">
        <v>2</v>
      </c>
      <c r="E70" s="160" t="str">
        <f>UPPER(IF($D70="","",VLOOKUP($D70,'Boys Si Main Draw Prep (2)'!$A$7:$P$70,2)))</f>
        <v>ΓΑΛΕΡΟΣ</v>
      </c>
      <c r="F70" s="160" t="str">
        <f>IF($D70="","",VLOOKUP($D70,'Boys Si Main Draw Prep (2)'!$A$7:$P$70,3))</f>
        <v>Σταύρος</v>
      </c>
      <c r="G70" s="160"/>
      <c r="H70" s="160" t="str">
        <f>IF($D70="","",VLOOKUP($D70,'Boys Si Main Draw Prep (2)'!$A$7:$P$70,4))</f>
        <v>Ρέθυμνο</v>
      </c>
      <c r="I70" s="159" t="s">
        <v>218</v>
      </c>
      <c r="J70" s="272"/>
      <c r="K70" s="150"/>
      <c r="L70" s="150"/>
      <c r="M70" s="151"/>
      <c r="N70" s="150"/>
      <c r="O70" s="150"/>
      <c r="P70" s="150"/>
      <c r="Q70" s="150"/>
      <c r="R70" s="149"/>
    </row>
    <row r="71" spans="1:18" s="148" customFormat="1" ht="6" customHeight="1">
      <c r="A71" s="157"/>
      <c r="B71" s="156"/>
      <c r="C71" s="156"/>
      <c r="D71" s="155"/>
      <c r="E71" s="153"/>
      <c r="F71" s="153"/>
      <c r="G71" s="154"/>
      <c r="H71" s="153"/>
      <c r="I71" s="152"/>
      <c r="J71" s="150"/>
      <c r="K71" s="150"/>
      <c r="L71" s="150"/>
      <c r="M71" s="151"/>
      <c r="N71" s="150"/>
      <c r="O71" s="150"/>
      <c r="P71" s="150"/>
      <c r="Q71" s="150"/>
      <c r="R71" s="149"/>
    </row>
    <row r="72" spans="1:17" s="102" customFormat="1" ht="10.5" customHeight="1">
      <c r="A72" s="147" t="s">
        <v>50</v>
      </c>
      <c r="B72" s="146"/>
      <c r="C72" s="145"/>
      <c r="D72" s="144" t="s">
        <v>19</v>
      </c>
      <c r="E72" s="140" t="s">
        <v>53</v>
      </c>
      <c r="F72" s="142" t="s">
        <v>19</v>
      </c>
      <c r="G72" s="140" t="s">
        <v>53</v>
      </c>
      <c r="H72" s="143"/>
      <c r="I72" s="142" t="s">
        <v>19</v>
      </c>
      <c r="J72" s="140" t="s">
        <v>30</v>
      </c>
      <c r="K72" s="141"/>
      <c r="L72" s="140" t="s">
        <v>54</v>
      </c>
      <c r="M72" s="139"/>
      <c r="N72" s="138" t="s">
        <v>55</v>
      </c>
      <c r="O72" s="138"/>
      <c r="P72" s="137"/>
      <c r="Q72" s="136"/>
    </row>
    <row r="73" spans="1:17" s="102" customFormat="1" ht="9" customHeight="1">
      <c r="A73" s="123" t="s">
        <v>51</v>
      </c>
      <c r="B73" s="115"/>
      <c r="C73" s="127"/>
      <c r="D73" s="120">
        <v>1</v>
      </c>
      <c r="E73" s="121" t="s">
        <v>177</v>
      </c>
      <c r="F73" s="120">
        <v>9</v>
      </c>
      <c r="G73" s="119" t="s">
        <v>215</v>
      </c>
      <c r="H73" s="118"/>
      <c r="I73" s="117" t="s">
        <v>20</v>
      </c>
      <c r="J73" s="115"/>
      <c r="K73" s="116"/>
      <c r="L73" s="115"/>
      <c r="M73" s="114"/>
      <c r="N73" s="126" t="s">
        <v>58</v>
      </c>
      <c r="O73" s="125"/>
      <c r="P73" s="125"/>
      <c r="Q73" s="124"/>
    </row>
    <row r="74" spans="1:17" s="102" customFormat="1" ht="9" customHeight="1">
      <c r="A74" s="123" t="s">
        <v>56</v>
      </c>
      <c r="B74" s="115"/>
      <c r="C74" s="127"/>
      <c r="D74" s="120">
        <v>2</v>
      </c>
      <c r="E74" s="121" t="s">
        <v>213</v>
      </c>
      <c r="F74" s="120">
        <v>10</v>
      </c>
      <c r="G74" s="119" t="s">
        <v>216</v>
      </c>
      <c r="H74" s="118"/>
      <c r="I74" s="117" t="s">
        <v>21</v>
      </c>
      <c r="J74" s="115"/>
      <c r="K74" s="116"/>
      <c r="L74" s="115"/>
      <c r="M74" s="114"/>
      <c r="N74" s="135"/>
      <c r="O74" s="105"/>
      <c r="P74" s="104"/>
      <c r="Q74" s="106"/>
    </row>
    <row r="75" spans="1:17" s="102" customFormat="1" ht="9" customHeight="1">
      <c r="A75" s="113" t="s">
        <v>57</v>
      </c>
      <c r="B75" s="104"/>
      <c r="C75" s="134"/>
      <c r="D75" s="120">
        <v>3</v>
      </c>
      <c r="E75" s="121" t="s">
        <v>178</v>
      </c>
      <c r="F75" s="120">
        <v>11</v>
      </c>
      <c r="G75" s="119" t="s">
        <v>181</v>
      </c>
      <c r="H75" s="118"/>
      <c r="I75" s="117" t="s">
        <v>22</v>
      </c>
      <c r="J75" s="115"/>
      <c r="K75" s="116"/>
      <c r="L75" s="115"/>
      <c r="M75" s="114"/>
      <c r="N75" s="126" t="s">
        <v>59</v>
      </c>
      <c r="O75" s="125"/>
      <c r="P75" s="125"/>
      <c r="Q75" s="124"/>
    </row>
    <row r="76" spans="1:17" s="102" customFormat="1" ht="9" customHeight="1">
      <c r="A76" s="133"/>
      <c r="B76" s="132"/>
      <c r="C76" s="131"/>
      <c r="D76" s="120">
        <v>4</v>
      </c>
      <c r="E76" s="121" t="s">
        <v>179</v>
      </c>
      <c r="F76" s="120">
        <v>12</v>
      </c>
      <c r="G76" s="119" t="s">
        <v>257</v>
      </c>
      <c r="H76" s="118"/>
      <c r="I76" s="117" t="s">
        <v>23</v>
      </c>
      <c r="J76" s="115"/>
      <c r="K76" s="116"/>
      <c r="L76" s="115"/>
      <c r="M76" s="114"/>
      <c r="N76" s="115"/>
      <c r="O76" s="116"/>
      <c r="P76" s="115"/>
      <c r="Q76" s="114"/>
    </row>
    <row r="77" spans="1:17" s="102" customFormat="1" ht="9" customHeight="1">
      <c r="A77" s="130" t="s">
        <v>52</v>
      </c>
      <c r="B77" s="129"/>
      <c r="C77" s="128"/>
      <c r="D77" s="120">
        <v>5</v>
      </c>
      <c r="E77" s="121" t="s">
        <v>256</v>
      </c>
      <c r="F77" s="120">
        <v>13</v>
      </c>
      <c r="G77" s="119" t="s">
        <v>182</v>
      </c>
      <c r="H77" s="118"/>
      <c r="I77" s="117" t="s">
        <v>24</v>
      </c>
      <c r="J77" s="115"/>
      <c r="K77" s="116"/>
      <c r="L77" s="115"/>
      <c r="M77" s="114"/>
      <c r="N77" s="104"/>
      <c r="O77" s="105"/>
      <c r="P77" s="104"/>
      <c r="Q77" s="106"/>
    </row>
    <row r="78" spans="1:17" s="102" customFormat="1" ht="9" customHeight="1">
      <c r="A78" s="123" t="s">
        <v>51</v>
      </c>
      <c r="B78" s="115"/>
      <c r="C78" s="127"/>
      <c r="D78" s="120">
        <v>6</v>
      </c>
      <c r="E78" s="121" t="s">
        <v>214</v>
      </c>
      <c r="F78" s="120">
        <v>14</v>
      </c>
      <c r="G78" s="119" t="s">
        <v>217</v>
      </c>
      <c r="H78" s="118"/>
      <c r="I78" s="117" t="s">
        <v>25</v>
      </c>
      <c r="J78" s="115"/>
      <c r="K78" s="116"/>
      <c r="L78" s="115"/>
      <c r="M78" s="114"/>
      <c r="N78" s="126" t="s">
        <v>60</v>
      </c>
      <c r="O78" s="125"/>
      <c r="P78" s="125"/>
      <c r="Q78" s="124"/>
    </row>
    <row r="79" spans="1:17" s="102" customFormat="1" ht="9" customHeight="1">
      <c r="A79" s="123" t="s">
        <v>26</v>
      </c>
      <c r="B79" s="115"/>
      <c r="C79" s="122"/>
      <c r="D79" s="120">
        <v>7</v>
      </c>
      <c r="E79" s="121" t="s">
        <v>183</v>
      </c>
      <c r="F79" s="120">
        <v>15</v>
      </c>
      <c r="G79" s="119" t="s">
        <v>258</v>
      </c>
      <c r="H79" s="118"/>
      <c r="I79" s="117" t="s">
        <v>27</v>
      </c>
      <c r="J79" s="115"/>
      <c r="K79" s="116"/>
      <c r="L79" s="115"/>
      <c r="M79" s="114"/>
      <c r="N79" s="115"/>
      <c r="O79" s="116"/>
      <c r="P79" s="115"/>
      <c r="Q79" s="114"/>
    </row>
    <row r="80" spans="1:17" s="102" customFormat="1" ht="9" customHeight="1">
      <c r="A80" s="113" t="s">
        <v>28</v>
      </c>
      <c r="B80" s="104"/>
      <c r="C80" s="112"/>
      <c r="D80" s="110">
        <v>8</v>
      </c>
      <c r="E80" s="111" t="s">
        <v>180</v>
      </c>
      <c r="F80" s="110">
        <v>16</v>
      </c>
      <c r="G80" s="109" t="s">
        <v>259</v>
      </c>
      <c r="H80" s="108"/>
      <c r="I80" s="107" t="s">
        <v>29</v>
      </c>
      <c r="J80" s="104"/>
      <c r="K80" s="105"/>
      <c r="L80" s="104"/>
      <c r="M80" s="106"/>
      <c r="N80" s="104" t="str">
        <f>Q4</f>
        <v>Μανώλης Τσαγλιώτης</v>
      </c>
      <c r="O80" s="105"/>
      <c r="P80" s="104"/>
      <c r="Q80" s="103">
        <f>MIN(16,'Boys Si Main Draw Prep (2)'!R5)</f>
        <v>0</v>
      </c>
    </row>
    <row r="81" spans="9:17" ht="15.75" customHeight="1">
      <c r="I81" s="32"/>
      <c r="K81" s="32"/>
      <c r="M81" s="32"/>
      <c r="O81" s="32"/>
      <c r="Q81" s="32"/>
    </row>
    <row r="82" spans="9:17" ht="9" customHeight="1">
      <c r="I82" s="32"/>
      <c r="K82" s="32"/>
      <c r="M82" s="32"/>
      <c r="O82" s="32"/>
      <c r="Q82" s="32"/>
    </row>
  </sheetData>
  <sheetProtection/>
  <mergeCells count="1">
    <mergeCell ref="A4:C4"/>
  </mergeCells>
  <conditionalFormatting sqref="G7:G70">
    <cfRule type="expression" priority="21" dxfId="0" stopIfTrue="1">
      <formula>AND($D7&lt;9,$C7&gt;0)</formula>
    </cfRule>
  </conditionalFormatting>
  <conditionalFormatting sqref="F7:F70 H7:H70">
    <cfRule type="expression" priority="20" dxfId="0" stopIfTrue="1">
      <formula>AND($D7&lt;17,$C7&gt;0)</formula>
    </cfRule>
  </conditionalFormatting>
  <conditionalFormatting sqref="L58 L42 L26 L10 L50 L34 L18 L66 N14 N30 N46 N62 N55 N23 N38">
    <cfRule type="expression" priority="17" dxfId="18" stopIfTrue="1">
      <formula>AND($N$1="CU",L10="Umpire")</formula>
    </cfRule>
    <cfRule type="expression" priority="18" dxfId="17" stopIfTrue="1">
      <formula>AND($N$1="CU",L10&lt;&gt;"Umpire",M10&lt;&gt;"")</formula>
    </cfRule>
    <cfRule type="expression" priority="19" dxfId="16" stopIfTrue="1">
      <formula>AND($N$1="CU",L10&lt;&gt;"Umpire")</formula>
    </cfRule>
  </conditionalFormatting>
  <conditionalFormatting sqref="L8 L12 L16 L20 L24 L28 L32 L36 L40 L44 L48 L52 L56 L60 L64 L68 N18 N26 N34 N42 N50 N58 N66 P14 P30 P46 P62 N10">
    <cfRule type="expression" priority="15" dxfId="0" stopIfTrue="1">
      <formula>K8="as"</formula>
    </cfRule>
    <cfRule type="expression" priority="16" dxfId="0" stopIfTrue="1">
      <formula>K8="bs"</formula>
    </cfRule>
  </conditionalFormatting>
  <conditionalFormatting sqref="J7 J9 J11 J13 J15 J17 J19 J21 J23 J25 J27 J29 J31 J33 J35 J37 J39 J41 J43 J45 J47 J49 J51 J53 J55 J57 J59 J61 J63 J65 J67 J69 P22 P54">
    <cfRule type="expression" priority="13" dxfId="0" stopIfTrue="1">
      <formula>I8="as"</formula>
    </cfRule>
    <cfRule type="expression" priority="14" dxfId="0" stopIfTrue="1">
      <formula>I8="bs"</formula>
    </cfRule>
  </conditionalFormatting>
  <conditionalFormatting sqref="B7:B70">
    <cfRule type="cellIs" priority="11" dxfId="10" operator="equal" stopIfTrue="1">
      <formula>"QA"</formula>
    </cfRule>
    <cfRule type="cellIs" priority="12" dxfId="10"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0" dxfId="9" stopIfTrue="1">
      <formula>$N$1="CU"</formula>
    </cfRule>
  </conditionalFormatting>
  <conditionalFormatting sqref="D7:D70">
    <cfRule type="expression" priority="9" dxfId="8" stopIfTrue="1">
      <formula>$D7&lt;17</formula>
    </cfRule>
  </conditionalFormatting>
  <conditionalFormatting sqref="N37">
    <cfRule type="expression" priority="7" dxfId="0" stopIfTrue="1">
      <formula>O23="as"</formula>
    </cfRule>
    <cfRule type="expression" priority="8" dxfId="0" stopIfTrue="1">
      <formula>O23="bs"</formula>
    </cfRule>
  </conditionalFormatting>
  <conditionalFormatting sqref="N39">
    <cfRule type="expression" priority="5" dxfId="0" stopIfTrue="1">
      <formula>O55="as"</formula>
    </cfRule>
    <cfRule type="expression" priority="6" dxfId="0" stopIfTrue="1">
      <formula>O55="bs"</formula>
    </cfRule>
  </conditionalFormatting>
  <conditionalFormatting sqref="P38">
    <cfRule type="expression" priority="3" dxfId="0" stopIfTrue="1">
      <formula>O38="as"</formula>
    </cfRule>
    <cfRule type="expression" priority="4" dxfId="0" stopIfTrue="1">
      <formula>O38="bs"</formula>
    </cfRule>
  </conditionalFormatting>
  <conditionalFormatting sqref="P55">
    <cfRule type="expression" priority="1" dxfId="0" stopIfTrue="1">
      <formula>O56="as"</formula>
    </cfRule>
    <cfRule type="expression" priority="2" dxfId="0" stopIfTrue="1">
      <formula>O56="bs"</formula>
    </cfRule>
  </conditionalFormatting>
  <dataValidations count="1">
    <dataValidation type="list" allowBlank="1" showInputMessage="1" sqref="L10 N38 N23 N55 N62 N46 N30 N14 L66 L58 L50 L42 L34 L26 L1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nikiforakis stavros</cp:lastModifiedBy>
  <cp:lastPrinted>2013-06-23T19:43:38Z</cp:lastPrinted>
  <dcterms:created xsi:type="dcterms:W3CDTF">1998-01-18T23:10:02Z</dcterms:created>
  <dcterms:modified xsi:type="dcterms:W3CDTF">2013-06-25T09:10:06Z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