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 yWindow="465" windowWidth="15015" windowHeight="7620" activeTab="2"/>
  </bookViews>
  <sheets>
    <sheet name="Week SetUp (2)" sheetId="1" r:id="rId1"/>
    <sheet name="Συμμετοχές" sheetId="2" r:id="rId2"/>
    <sheet name="Ταμπλό 45+" sheetId="3" r:id="rId3"/>
  </sheets>
  <definedNames/>
  <calcPr fullCalcOnLoad="1"/>
</workbook>
</file>

<file path=xl/comments2.xml><?xml version="1.0" encoding="utf-8"?>
<comments xmlns="http://schemas.openxmlformats.org/spreadsheetml/2006/main">
  <authors>
    <author/>
  </authors>
  <commentList>
    <comment ref="O6" authorId="0">
      <text>
        <r>
          <rPr>
            <sz val="10"/>
            <color rgb="FF000000"/>
            <rFont val="Arial"/>
            <family val="0"/>
          </rPr>
          <t>Player's final Acceptance Status:
DA= Direct Acceptance
WC=Wild Card
SE=Special Exempt
Q=Qualifier
LL=Lucky Loser
Blank=Not on draw</t>
        </r>
      </text>
    </comment>
    <comment ref="R6" authorId="0">
      <text>
        <r>
          <rPr>
            <sz val="10"/>
            <color rgb="FF000000"/>
            <rFont val="Arial"/>
            <family val="0"/>
          </rPr>
          <t>When the seeding list is ready: fill in Seed position 1,2,3,4,…
Leave blank for unseeded players</t>
        </r>
      </text>
    </comment>
  </commentList>
</comments>
</file>

<file path=xl/comments3.xml><?xml version="1.0" encoding="utf-8"?>
<comments xmlns="http://schemas.openxmlformats.org/spreadsheetml/2006/main">
  <authors>
    <author/>
  </authors>
  <commentList>
    <comment ref="D7" authorId="0">
      <text>
        <r>
          <rPr>
            <sz val="10"/>
            <color rgb="FF000000"/>
            <rFont val="Arial"/>
            <family val="0"/>
          </rPr>
          <t>Στη θέση 1 τοποθετείται πάντα ο νούμερο 1 seeded του ταμπλό</t>
        </r>
      </text>
    </comment>
    <comment ref="D14" authorId="0">
      <text>
        <r>
          <rPr>
            <sz val="10"/>
            <color rgb="FF000000"/>
            <rFont val="Arial"/>
            <family val="0"/>
          </rPr>
          <t xml:space="preserve">με κλήρωση μπαίνει ένας από τους παίκτες που είναι στις θέσεις 13,14,15,16
</t>
        </r>
      </text>
    </comment>
    <comment ref="D15" authorId="0">
      <text>
        <r>
          <rPr>
            <sz val="10"/>
            <color rgb="FF000000"/>
            <rFont val="Arial"/>
            <family val="0"/>
          </rPr>
          <t>με κλήρωση μπαίνει ένας από τους παίκτες που είναι στις θέσεις 9,10,11,12</t>
        </r>
      </text>
    </comment>
    <comment ref="D22" authorId="0">
      <text>
        <r>
          <rPr>
            <sz val="10"/>
            <color rgb="FF000000"/>
            <rFont val="Arial"/>
            <family val="0"/>
          </rPr>
          <t xml:space="preserve">με κλήρωση μπαίνει ένας από τους παίκτες που είναι στις θέσεις 5, 6, 7, 8
</t>
        </r>
      </text>
    </comment>
    <comment ref="D23" authorId="0">
      <text>
        <r>
          <rPr>
            <sz val="10"/>
            <color rgb="FF000000"/>
            <rFont val="Arial"/>
            <family val="0"/>
          </rPr>
          <t xml:space="preserve">με κλήρωση μπαίνει ο παίκτης που είναι seeded 3 ή ο παίκτης 4
</t>
        </r>
      </text>
    </comment>
    <comment ref="D30" authorId="0">
      <text>
        <r>
          <rPr>
            <sz val="10"/>
            <color rgb="FF000000"/>
            <rFont val="Arial"/>
            <family val="0"/>
          </rPr>
          <t>με κλήρωση μπαίνει ένας από τους παίκτες που είναι στις θέσεις 13,14,15,16</t>
        </r>
      </text>
    </comment>
    <comment ref="D31" authorId="0">
      <text>
        <r>
          <rPr>
            <sz val="10"/>
            <color rgb="FF000000"/>
            <rFont val="Arial"/>
            <family val="0"/>
          </rPr>
          <t>με κλήρωση μπαίνει ένας από τους παίκτες που είναι στις θέσεις 9,10,11,12</t>
        </r>
      </text>
    </comment>
    <comment ref="D38" authorId="0">
      <text>
        <r>
          <rPr>
            <sz val="10"/>
            <color rgb="FF000000"/>
            <rFont val="Arial"/>
            <family val="0"/>
          </rPr>
          <t>με κλήρωση μπαίνει ένας από τους παίκτες που είναι στις θέσεις 5, 6, 7, 8</t>
        </r>
      </text>
    </comment>
    <comment ref="D39" authorId="0">
      <text>
        <r>
          <rPr>
            <sz val="10"/>
            <color rgb="FF000000"/>
            <rFont val="Arial"/>
            <family val="0"/>
          </rPr>
          <t>με κλήρωση μπαίνει ένας από τους παίκτες που είναι στις θέσεις 5, 6, 7, 8</t>
        </r>
      </text>
    </comment>
    <comment ref="D46" authorId="0">
      <text>
        <r>
          <rPr>
            <sz val="10"/>
            <color rgb="FF000000"/>
            <rFont val="Arial"/>
            <family val="0"/>
          </rPr>
          <t>με κλήρωση μπαίνει ένας από τους παίκτες που είναι στις θέσεις 9,10,11,12</t>
        </r>
      </text>
    </comment>
    <comment ref="D47" authorId="0">
      <text>
        <r>
          <rPr>
            <sz val="10"/>
            <color rgb="FF000000"/>
            <rFont val="Arial"/>
            <family val="0"/>
          </rPr>
          <t>με κλήρωση μπαίνει ένας από τους παίκτες που είναι στις θέσεις 13,14,15,16</t>
        </r>
      </text>
    </comment>
    <comment ref="D54" authorId="0">
      <text>
        <r>
          <rPr>
            <sz val="10"/>
            <color rgb="FF000000"/>
            <rFont val="Arial"/>
            <family val="0"/>
          </rPr>
          <t>με κλήρωση μπαίνει ο παίκτης που είναι seeded 3 ή ο παίκτης 4</t>
        </r>
      </text>
    </comment>
    <comment ref="D55" authorId="0">
      <text>
        <r>
          <rPr>
            <sz val="10"/>
            <color rgb="FF000000"/>
            <rFont val="Arial"/>
            <family val="0"/>
          </rPr>
          <t>με κλήρωση μπαίνει ένας από τους παίκτες που είναι στις θέσεις 5, 6, 7, 8</t>
        </r>
      </text>
    </comment>
    <comment ref="D62" authorId="0">
      <text>
        <r>
          <rPr>
            <sz val="10"/>
            <color rgb="FF000000"/>
            <rFont val="Arial"/>
            <family val="0"/>
          </rPr>
          <t>με κλήρωση μπαίνει ένας από τους παίκτες που είναι στις θέσεις 9,10,11,12</t>
        </r>
      </text>
    </comment>
    <comment ref="D63" authorId="0">
      <text>
        <r>
          <rPr>
            <sz val="10"/>
            <color rgb="FF000000"/>
            <rFont val="Arial"/>
            <family val="0"/>
          </rPr>
          <t xml:space="preserve">με κλήρωση μπαίνει ένας από τους παίκτες που είναι στις θέσεις 13,14,15,16
</t>
        </r>
      </text>
    </comment>
    <comment ref="D70" authorId="0">
      <text>
        <r>
          <rPr>
            <sz val="10"/>
            <color rgb="FF000000"/>
            <rFont val="Arial"/>
            <family val="0"/>
          </rPr>
          <t>Στη θέση 64 τοποθετείται πάντα ο νούμερο 2 seeded του ταμπλό</t>
        </r>
      </text>
    </comment>
  </commentList>
</comments>
</file>

<file path=xl/sharedStrings.xml><?xml version="1.0" encoding="utf-8"?>
<sst xmlns="http://schemas.openxmlformats.org/spreadsheetml/2006/main" count="355" uniqueCount="215">
  <si>
    <t>Junior Week SetUp page</t>
  </si>
  <si>
    <t>DO NOT DELETE THIS PAGE !!!</t>
  </si>
  <si>
    <t>FILL IN ALL GREEN FIELDS BELOW</t>
  </si>
  <si>
    <t>Tournament Title (full name)</t>
  </si>
  <si>
    <t>ΚΥΡΙΩΣ ΤΑΜΠΛΟ</t>
  </si>
  <si>
    <t>Ημερομηνία</t>
  </si>
  <si>
    <t>3ο Παγκρήτιο Βετεράνων Ιεράπετρα</t>
  </si>
  <si>
    <t>Σύλλογος</t>
  </si>
  <si>
    <t>PREPARATION LIST</t>
  </si>
  <si>
    <t>Πόλη</t>
  </si>
  <si>
    <t>κατηγορία</t>
  </si>
  <si>
    <t>Επιδιαιτητής</t>
  </si>
  <si>
    <t>2004 v1.2</t>
  </si>
  <si>
    <t>DO NO DELETE THIS PAGE IF YOU ARE USING LINK-IN'S TO THE DRAW</t>
  </si>
  <si>
    <t>Τουρνουά</t>
  </si>
  <si>
    <t>ITF Referee's signature</t>
  </si>
  <si>
    <t>St.</t>
  </si>
  <si>
    <t>Βαθμοί</t>
  </si>
  <si>
    <t>Seed</t>
  </si>
  <si>
    <t>Επίθετο</t>
  </si>
  <si>
    <t>Download from:</t>
  </si>
  <si>
    <t>Όνομα</t>
  </si>
  <si>
    <t>2ος Γύρος</t>
  </si>
  <si>
    <t>Ζ΄ ΕΝΩΣΗ</t>
  </si>
  <si>
    <t>3ος Γύρος</t>
  </si>
  <si>
    <t>Προημιτελικοί</t>
  </si>
  <si>
    <t>Ημιτελικοί</t>
  </si>
  <si>
    <t>Over 18</t>
  </si>
  <si>
    <t>1</t>
  </si>
  <si>
    <t>Επιδιατητής</t>
  </si>
  <si>
    <t xml:space="preserve">30-31/5 &amp;1/6 </t>
  </si>
  <si>
    <t>Κατηγορία</t>
  </si>
  <si>
    <t>2</t>
  </si>
  <si>
    <t>Γ.Σ. ΛΙΒΥΚΟΣ</t>
  </si>
  <si>
    <t>ΙΕΡΑΠΕΤΡΑ</t>
  </si>
  <si>
    <t>Μ. ΜΟΥΤΣΑΚΗ &amp; Ν. ΚΑΛΥΒΑΣ</t>
  </si>
  <si>
    <t>BYE</t>
  </si>
  <si>
    <t>A</t>
  </si>
  <si>
    <t>Under 13</t>
  </si>
  <si>
    <t>ITF Tournament Calendar designation</t>
  </si>
  <si>
    <t>3</t>
  </si>
  <si>
    <t>Line</t>
  </si>
  <si>
    <t>Τηλέφωνο</t>
  </si>
  <si>
    <t>ΕΤ. ΓΕΝ</t>
  </si>
  <si>
    <t>ΑΝΔΡΩΝ 45+</t>
  </si>
  <si>
    <t>4</t>
  </si>
  <si>
    <t>ΠΑΡΑΤΗΡΗΣΕΙΣ</t>
  </si>
  <si>
    <t>Pro-
Ranking</t>
  </si>
  <si>
    <t>Umpire</t>
  </si>
  <si>
    <t>5</t>
  </si>
  <si>
    <t>Other ordering</t>
  </si>
  <si>
    <t>6</t>
  </si>
  <si>
    <t>B</t>
  </si>
  <si>
    <t>Copyright © ITF Limited, trading as the International Tennis Federation, 2004</t>
  </si>
  <si>
    <t>Seed Sort</t>
  </si>
  <si>
    <t>Accept status</t>
  </si>
  <si>
    <t>ΒΑΘΜ</t>
  </si>
  <si>
    <t>All rights reserved. Reproduction of this work in whole or in part, without the prior permission of the ITF is prohibited.</t>
  </si>
  <si>
    <t>Inquiries and comments to:</t>
  </si>
  <si>
    <t>7</t>
  </si>
  <si>
    <t>AccSort</t>
  </si>
  <si>
    <t>Seed
Position</t>
  </si>
  <si>
    <t>8</t>
  </si>
  <si>
    <t>9</t>
  </si>
  <si>
    <t>ΤΣΟΥΡΒΕΛΟΎΔΗΣ</t>
  </si>
  <si>
    <t>ΝΊΚΟΣ</t>
  </si>
  <si>
    <t>ΧΑΝΙΑ</t>
  </si>
  <si>
    <t>10</t>
  </si>
  <si>
    <t>11</t>
  </si>
  <si>
    <t>12</t>
  </si>
  <si>
    <t>ΠΑΓΙΟΣ</t>
  </si>
  <si>
    <t>ΠΑΝΑΓΙΩΤΗΣ</t>
  </si>
  <si>
    <t>ΜΟΙΡΕΣ</t>
  </si>
  <si>
    <t>13</t>
  </si>
  <si>
    <t>ΜΟΥΤΣΑΚΗΣ</t>
  </si>
  <si>
    <t>ΓΡΗΓΟΡΗΣ</t>
  </si>
  <si>
    <t>ΝΕΚΤΆΡΙΟΣ</t>
  </si>
  <si>
    <t>ΠΑΝΑΓΙΏΤΗΣ</t>
  </si>
  <si>
    <t>ΗΡΑΚΛΕΙΟ</t>
  </si>
  <si>
    <t>Στην κατηγορία 45+ λαμβάνουν μέρος 38 άτομα. Άρα έχουμε 64άρι ταμπλό με 26 Bye. Οι 16 πρώτοι παίρνουν bye, συν ακόμα 10 θέσεις που βγήκαν με κλήρωση.</t>
  </si>
  <si>
    <t>ΚΑΤΣΙΚΑΝΔΡΆΚΗΣ</t>
  </si>
  <si>
    <t>ΣΌΛΩΝ</t>
  </si>
  <si>
    <t>ΠΤΕΡΟΥΔΗΣ</t>
  </si>
  <si>
    <t>ΕΥΑΓΓΕΛΟΣ</t>
  </si>
  <si>
    <t>ΚΑΛΛΕΡΓΗΣ</t>
  </si>
  <si>
    <t>ΙΑΚΟΒΟΣ</t>
  </si>
  <si>
    <t>14</t>
  </si>
  <si>
    <t xml:space="preserve">ΒΡΑΝΑΣ </t>
  </si>
  <si>
    <t>ΜΑΝΩΛΗΣ</t>
  </si>
  <si>
    <t>ΔΕΛΑΚΗΣ</t>
  </si>
  <si>
    <t>ΜΙΧΑΛΗΣ</t>
  </si>
  <si>
    <t>ΠΡΙΝΙΑΝΑΚΗΣ</t>
  </si>
  <si>
    <t>ΓΕΩΡΓΙΟΣ</t>
  </si>
  <si>
    <t>ΞΗΡΟΥΔΑΚΗΣ</t>
  </si>
  <si>
    <t>ΙΩΑΝΝΗΣ</t>
  </si>
  <si>
    <t xml:space="preserve">ΜΑΣΤΡΑΝΤΩΝΑΚΗΣ </t>
  </si>
  <si>
    <t>ΚΩΣΤΑΣ</t>
  </si>
  <si>
    <t>ΜΗΛΑΣ</t>
  </si>
  <si>
    <t xml:space="preserve">ΑΓ.ΝΙΚΟΛΑΟΣ </t>
  </si>
  <si>
    <t>ΛΑΜΠΑΔΑΡΊΟΥ</t>
  </si>
  <si>
    <t>ΝΙΚΌΛΑΟΣ</t>
  </si>
  <si>
    <t>15</t>
  </si>
  <si>
    <t>ΣΙΓΑΝΟΣ</t>
  </si>
  <si>
    <t>ΜΑΝΟΣ</t>
  </si>
  <si>
    <t>ΧΑΤΖΗΔΑΚΗΣ</t>
  </si>
  <si>
    <t>ΚΩΝΣΤΑΝΤΙΝΟΣ</t>
  </si>
  <si>
    <t xml:space="preserve">ΣΠΥΡΟΠΟΥΛΟΣ </t>
  </si>
  <si>
    <t>ΔΙΟΓΕΝΗΣ</t>
  </si>
  <si>
    <t>ΡΕΘΥΜΝΟ</t>
  </si>
  <si>
    <t>ΓΑΡΕΦΑΛΆΚΗΣ</t>
  </si>
  <si>
    <t>ΚΏΣΤΑΣ</t>
  </si>
  <si>
    <t>ΔΙΑΛΕΚΤΑΚΗΣ</t>
  </si>
  <si>
    <t>16</t>
  </si>
  <si>
    <t>ΚΟΦΙΝΙΔΑΚΗΣ</t>
  </si>
  <si>
    <t>ΔΗΜΗΤΡΗΣ</t>
  </si>
  <si>
    <t>ΧΑΛΕΠΑΚΗΣ</t>
  </si>
  <si>
    <t>ΧΑΛΕΠΗΣ</t>
  </si>
  <si>
    <t>ΣΙΜΕΩΝ</t>
  </si>
  <si>
    <t>ΤΑΜΙΩΛΑΚΗΣ</t>
  </si>
  <si>
    <t>ΦΩΤΙΟΣ</t>
  </si>
  <si>
    <t>ΑΘΑΝΑΣΙΑΔΗΣ</t>
  </si>
  <si>
    <t>ΝΕΟΚΛΗΣ</t>
  </si>
  <si>
    <t>ΨΑΡΙΑΗΣ</t>
  </si>
  <si>
    <t>Δημητριος</t>
  </si>
  <si>
    <t>ΕΛΟΥΝΤΑ</t>
  </si>
  <si>
    <t>ΜΑΝΕΤΑΚΗΣ</t>
  </si>
  <si>
    <t>ΒΑΣΙΛΗΣ</t>
  </si>
  <si>
    <t>ΣΗΤΕΙΑ</t>
  </si>
  <si>
    <t xml:space="preserve">ΠΑΠΑΤΖΑΝΗΣ </t>
  </si>
  <si>
    <t>Φιναλίστ 1:</t>
  </si>
  <si>
    <t>ΑΝΤΩΝΗΣ</t>
  </si>
  <si>
    <t>17</t>
  </si>
  <si>
    <t>ΒΙΤΣΑΞΑΚΗΣ</t>
  </si>
  <si>
    <t>ΚΑΡΑΓΙΏΡΓΟΣ</t>
  </si>
  <si>
    <t>ΓΙΏΡΓΟΣ</t>
  </si>
  <si>
    <t>ΚΑΡΟΦΥΛΑΚΗΣ</t>
  </si>
  <si>
    <t>ΛΟΥΚΑΚΗΣ</t>
  </si>
  <si>
    <t>ΠΕΡΔΙΚΑΚΗΣ</t>
  </si>
  <si>
    <t>ΠΑΝΤΕΛΗΣ</t>
  </si>
  <si>
    <t>ΨΑΡΟΥΔΑΚΗΣ</t>
  </si>
  <si>
    <t>ΧΡΥΣΟΒΑΛΑΝΤΗΣ</t>
  </si>
  <si>
    <t>ΚΟΚΑΚΗΣ</t>
  </si>
  <si>
    <t>ΣΤΥΛΙΑΝΟΣ</t>
  </si>
  <si>
    <t>ΚΑΤΣΑΡΟΣ</t>
  </si>
  <si>
    <t>ΑΝΔΡΕΑΣ</t>
  </si>
  <si>
    <t>ΚΟΥΝΕΝΟΣ</t>
  </si>
  <si>
    <t>ΠΆΓΚΑΛΟΣ</t>
  </si>
  <si>
    <t>ΜΙΧΆΛΗΣ</t>
  </si>
  <si>
    <t>ΚΟΥΜΠΕΡ</t>
  </si>
  <si>
    <t>ΜΠΕΡΝΤ</t>
  </si>
  <si>
    <t>18</t>
  </si>
  <si>
    <t>19</t>
  </si>
  <si>
    <t>20</t>
  </si>
  <si>
    <t>21</t>
  </si>
  <si>
    <t>22</t>
  </si>
  <si>
    <t>23</t>
  </si>
  <si>
    <t>24</t>
  </si>
  <si>
    <t>25</t>
  </si>
  <si>
    <t>26</t>
  </si>
  <si>
    <t>27</t>
  </si>
  <si>
    <t>28</t>
  </si>
  <si>
    <t>29</t>
  </si>
  <si>
    <t>30</t>
  </si>
  <si>
    <t>Τελικός</t>
  </si>
  <si>
    <t>Νικητής</t>
  </si>
  <si>
    <t>31</t>
  </si>
  <si>
    <t>32</t>
  </si>
  <si>
    <t>33</t>
  </si>
  <si>
    <t>34</t>
  </si>
  <si>
    <t>35</t>
  </si>
  <si>
    <t>36</t>
  </si>
  <si>
    <t>37</t>
  </si>
  <si>
    <t>38</t>
  </si>
  <si>
    <t>39</t>
  </si>
  <si>
    <t>40</t>
  </si>
  <si>
    <t>41</t>
  </si>
  <si>
    <t>42</t>
  </si>
  <si>
    <t>43</t>
  </si>
  <si>
    <t>44</t>
  </si>
  <si>
    <t>45</t>
  </si>
  <si>
    <t>46</t>
  </si>
  <si>
    <t>47</t>
  </si>
  <si>
    <t>48</t>
  </si>
  <si>
    <t>Φιναλίστ 2:</t>
  </si>
  <si>
    <t>49</t>
  </si>
  <si>
    <t>50</t>
  </si>
  <si>
    <t>51</t>
  </si>
  <si>
    <t>52</t>
  </si>
  <si>
    <t>53</t>
  </si>
  <si>
    <t>54</t>
  </si>
  <si>
    <t>55</t>
  </si>
  <si>
    <t>56</t>
  </si>
  <si>
    <t>57</t>
  </si>
  <si>
    <t>58</t>
  </si>
  <si>
    <t>59</t>
  </si>
  <si>
    <t>60</t>
  </si>
  <si>
    <t>61</t>
  </si>
  <si>
    <t>62</t>
  </si>
  <si>
    <t>63</t>
  </si>
  <si>
    <t>64</t>
  </si>
  <si>
    <t>Βαθμ. Αποδοχής</t>
  </si>
  <si>
    <t>#</t>
  </si>
  <si>
    <t>Seeded παίκτες</t>
  </si>
  <si>
    <t>Lucky Losers</t>
  </si>
  <si>
    <t>Αντικαθιστούν</t>
  </si>
  <si>
    <t>Κλήρωση:</t>
  </si>
  <si>
    <t>Ημερομ.</t>
  </si>
  <si>
    <t>Τελευταίος παίκτης ΑΑ</t>
  </si>
  <si>
    <t>Top ΑΑ</t>
  </si>
  <si>
    <t>Last ΑΑ</t>
  </si>
  <si>
    <t>Αντιπρόσωποι παικτών</t>
  </si>
  <si>
    <t>Βαθμ. Seed</t>
  </si>
  <si>
    <t>Υπογραφή Επιδιαιτητή</t>
  </si>
  <si>
    <t>Top seed</t>
  </si>
  <si>
    <t>Last seed</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</si>
</sst>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m/d/yyyy"/>
    <numFmt numFmtId="165" formatCode="dd/mm/yy"/>
  </numFmts>
  <fonts count="111">
    <font>
      <sz val="10"/>
      <color rgb="FF000000"/>
      <name val="Arial"/>
      <family val="0"/>
    </font>
    <font>
      <sz val="11"/>
      <color indexed="8"/>
      <name val="Calibri"/>
      <family val="2"/>
    </font>
    <font>
      <b/>
      <sz val="32"/>
      <color indexed="8"/>
      <name val="Arial"/>
      <family val="0"/>
    </font>
    <font>
      <b/>
      <sz val="20"/>
      <color indexed="10"/>
      <name val="Arial"/>
      <family val="0"/>
    </font>
    <font>
      <sz val="10"/>
      <name val="Arial"/>
      <family val="0"/>
    </font>
    <font>
      <sz val="20"/>
      <color indexed="8"/>
      <name val="Arial"/>
      <family val="0"/>
    </font>
    <font>
      <b/>
      <sz val="20"/>
      <color indexed="8"/>
      <name val="Arial"/>
      <family val="0"/>
    </font>
    <font>
      <b/>
      <sz val="14"/>
      <color indexed="9"/>
      <name val="Arial"/>
      <family val="0"/>
    </font>
    <font>
      <sz val="9"/>
      <color indexed="8"/>
      <name val="Arial"/>
      <family val="0"/>
    </font>
    <font>
      <b/>
      <i/>
      <sz val="10"/>
      <color indexed="8"/>
      <name val="Arial"/>
      <family val="0"/>
    </font>
    <font>
      <b/>
      <sz val="9"/>
      <color indexed="8"/>
      <name val="Arial"/>
      <family val="0"/>
    </font>
    <font>
      <b/>
      <sz val="14"/>
      <color indexed="8"/>
      <name val="Arial"/>
      <family val="0"/>
    </font>
    <font>
      <sz val="10"/>
      <color indexed="9"/>
      <name val="Arial"/>
      <family val="0"/>
    </font>
    <font>
      <sz val="6"/>
      <color indexed="8"/>
      <name val="Arial"/>
      <family val="0"/>
    </font>
    <font>
      <sz val="7"/>
      <color indexed="8"/>
      <name val="Arial"/>
      <family val="0"/>
    </font>
    <font>
      <b/>
      <sz val="7"/>
      <color indexed="8"/>
      <name val="Arial"/>
      <family val="0"/>
    </font>
    <font>
      <b/>
      <sz val="7"/>
      <color indexed="9"/>
      <name val="Arial"/>
      <family val="0"/>
    </font>
    <font>
      <b/>
      <sz val="16"/>
      <color indexed="8"/>
      <name val="Arial"/>
      <family val="0"/>
    </font>
    <font>
      <b/>
      <sz val="10"/>
      <color indexed="8"/>
      <name val="Arial"/>
      <family val="0"/>
    </font>
    <font>
      <b/>
      <sz val="11"/>
      <color indexed="8"/>
      <name val="Arial"/>
      <family val="0"/>
    </font>
    <font>
      <b/>
      <sz val="8"/>
      <color indexed="8"/>
      <name val="Arial"/>
      <family val="0"/>
    </font>
    <font>
      <sz val="6"/>
      <color indexed="10"/>
      <name val="Arial"/>
      <family val="0"/>
    </font>
    <font>
      <sz val="6"/>
      <color indexed="9"/>
      <name val="Arial"/>
      <family val="0"/>
    </font>
    <font>
      <b/>
      <sz val="8"/>
      <color indexed="9"/>
      <name val="Arial"/>
      <family val="0"/>
    </font>
    <font>
      <b/>
      <sz val="6"/>
      <color indexed="8"/>
      <name val="Arial"/>
      <family val="0"/>
    </font>
    <font>
      <u val="single"/>
      <sz val="6"/>
      <color indexed="12"/>
      <name val="Arial"/>
      <family val="0"/>
    </font>
    <font>
      <sz val="7"/>
      <color indexed="9"/>
      <name val="Arial"/>
      <family val="0"/>
    </font>
    <font>
      <sz val="8"/>
      <color indexed="8"/>
      <name val="Arial"/>
      <family val="0"/>
    </font>
    <font>
      <sz val="8"/>
      <color indexed="11"/>
      <name val="Arial"/>
      <family val="0"/>
    </font>
    <font>
      <sz val="8"/>
      <name val="Arial"/>
      <family val="0"/>
    </font>
    <font>
      <b/>
      <sz val="8"/>
      <name val="Arial"/>
      <family val="0"/>
    </font>
    <font>
      <i/>
      <sz val="6"/>
      <color indexed="15"/>
      <name val="Arial"/>
      <family val="0"/>
    </font>
    <font>
      <sz val="7"/>
      <name val="Arial"/>
      <family val="0"/>
    </font>
    <font>
      <u val="single"/>
      <sz val="7"/>
      <color indexed="12"/>
      <name val="Arial"/>
      <family val="0"/>
    </font>
    <font>
      <b/>
      <sz val="13"/>
      <color indexed="9"/>
      <name val="Arial"/>
      <family val="0"/>
    </font>
    <font>
      <sz val="10"/>
      <color indexed="10"/>
      <name val="Arial"/>
      <family val="0"/>
    </font>
    <font>
      <i/>
      <sz val="7"/>
      <color indexed="8"/>
      <name val="Arial"/>
      <family val="0"/>
    </font>
    <font>
      <sz val="8"/>
      <color indexed="9"/>
      <name val="Arial"/>
      <family val="0"/>
    </font>
    <font>
      <i/>
      <sz val="8"/>
      <color indexed="8"/>
      <name val="Arial"/>
      <family val="0"/>
    </font>
    <font>
      <i/>
      <sz val="6"/>
      <color indexed="9"/>
      <name val="Arial"/>
      <family val="0"/>
    </font>
    <font>
      <sz val="10"/>
      <color indexed="8"/>
      <name val="Arial"/>
      <family val="0"/>
    </font>
    <font>
      <u val="single"/>
      <sz val="10"/>
      <color indexed="12"/>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u val="single"/>
      <sz val="10"/>
      <color theme="10"/>
      <name val="Arial"/>
      <family val="0"/>
    </font>
    <font>
      <b/>
      <sz val="11"/>
      <color rgb="FFFA7D00"/>
      <name val="Calibri"/>
      <family val="2"/>
    </font>
    <font>
      <b/>
      <sz val="32"/>
      <color rgb="FF000000"/>
      <name val="Arial"/>
      <family val="0"/>
    </font>
    <font>
      <sz val="20"/>
      <color rgb="FF000000"/>
      <name val="Arial"/>
      <family val="0"/>
    </font>
    <font>
      <sz val="9"/>
      <color rgb="FF000000"/>
      <name val="Arial"/>
      <family val="0"/>
    </font>
    <font>
      <b/>
      <sz val="9"/>
      <color rgb="FF000000"/>
      <name val="Arial"/>
      <family val="0"/>
    </font>
    <font>
      <b/>
      <sz val="14"/>
      <color rgb="FF000000"/>
      <name val="Arial"/>
      <family val="0"/>
    </font>
    <font>
      <b/>
      <i/>
      <sz val="10"/>
      <color rgb="FF000000"/>
      <name val="Arial"/>
      <family val="0"/>
    </font>
    <font>
      <sz val="10"/>
      <color rgb="FFFFFFFF"/>
      <name val="Arial"/>
      <family val="0"/>
    </font>
    <font>
      <sz val="6"/>
      <color rgb="FF000000"/>
      <name val="Arial"/>
      <family val="0"/>
    </font>
    <font>
      <sz val="7"/>
      <color rgb="FF000000"/>
      <name val="Arial"/>
      <family val="0"/>
    </font>
    <font>
      <b/>
      <sz val="7"/>
      <color rgb="FF000000"/>
      <name val="Arial"/>
      <family val="0"/>
    </font>
    <font>
      <b/>
      <sz val="7"/>
      <color rgb="FFFFFFFF"/>
      <name val="Arial"/>
      <family val="0"/>
    </font>
    <font>
      <b/>
      <sz val="10"/>
      <color rgb="FF000000"/>
      <name val="Arial"/>
      <family val="0"/>
    </font>
    <font>
      <b/>
      <sz val="11"/>
      <color rgb="FF000000"/>
      <name val="Arial"/>
      <family val="0"/>
    </font>
    <font>
      <sz val="6"/>
      <color rgb="FFFF0000"/>
      <name val="Arial"/>
      <family val="0"/>
    </font>
    <font>
      <sz val="6"/>
      <color rgb="FFFFFFFF"/>
      <name val="Arial"/>
      <family val="0"/>
    </font>
    <font>
      <b/>
      <sz val="8"/>
      <color rgb="FF000000"/>
      <name val="Arial"/>
      <family val="0"/>
    </font>
    <font>
      <b/>
      <sz val="8"/>
      <color rgb="FFFFFFFF"/>
      <name val="Arial"/>
      <family val="0"/>
    </font>
    <font>
      <b/>
      <sz val="6"/>
      <color rgb="FF000000"/>
      <name val="Arial"/>
      <family val="0"/>
    </font>
    <font>
      <u val="single"/>
      <sz val="6"/>
      <color rgb="FF0000FF"/>
      <name val="Arial"/>
      <family val="0"/>
    </font>
    <font>
      <sz val="7"/>
      <color rgb="FFFFFFFF"/>
      <name val="Arial"/>
      <family val="0"/>
    </font>
    <font>
      <sz val="8"/>
      <color rgb="FF000000"/>
      <name val="Arial"/>
      <family val="0"/>
    </font>
    <font>
      <sz val="8"/>
      <color rgb="FF00FF00"/>
      <name val="Arial"/>
      <family val="0"/>
    </font>
    <font>
      <i/>
      <sz val="6"/>
      <color rgb="FF00FFFF"/>
      <name val="Arial"/>
      <family val="0"/>
    </font>
    <font>
      <u val="single"/>
      <sz val="7"/>
      <color rgb="FF0000FF"/>
      <name val="Arial"/>
      <family val="0"/>
    </font>
    <font>
      <sz val="10"/>
      <color rgb="FFFF0000"/>
      <name val="Arial"/>
      <family val="0"/>
    </font>
    <font>
      <i/>
      <sz val="7"/>
      <color rgb="FF000000"/>
      <name val="Arial"/>
      <family val="0"/>
    </font>
    <font>
      <sz val="8"/>
      <color rgb="FFFFFFFF"/>
      <name val="Arial"/>
      <family val="0"/>
    </font>
    <font>
      <i/>
      <sz val="8"/>
      <color rgb="FF000000"/>
      <name val="Arial"/>
      <family val="0"/>
    </font>
    <font>
      <i/>
      <sz val="6"/>
      <color rgb="FFFFFFFF"/>
      <name val="Arial"/>
      <family val="0"/>
    </font>
    <font>
      <b/>
      <sz val="20"/>
      <color rgb="FFFF0000"/>
      <name val="Arial"/>
      <family val="0"/>
    </font>
    <font>
      <b/>
      <sz val="16"/>
      <color rgb="FF000000"/>
      <name val="Arial"/>
      <family val="0"/>
    </font>
    <font>
      <b/>
      <sz val="20"/>
      <color rgb="FF000000"/>
      <name val="Arial"/>
      <family val="0"/>
    </font>
    <font>
      <b/>
      <sz val="14"/>
      <color rgb="FFFFFFFF"/>
      <name val="Arial"/>
      <family val="0"/>
    </font>
    <font>
      <b/>
      <sz val="13"/>
      <color rgb="FFFFFFFF"/>
      <name val="Arial"/>
      <family val="0"/>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EAEAEA"/>
        <bgColor indexed="64"/>
      </patternFill>
    </fill>
    <fill>
      <patternFill patternType="solid">
        <fgColor rgb="FFFFFFFF"/>
        <bgColor indexed="64"/>
      </patternFill>
    </fill>
    <fill>
      <patternFill patternType="solid">
        <fgColor rgb="FFFFFF00"/>
        <bgColor indexed="64"/>
      </patternFill>
    </fill>
    <fill>
      <patternFill patternType="solid">
        <fgColor rgb="FFFF00FF"/>
        <bgColor indexed="64"/>
      </patternFill>
    </fill>
    <fill>
      <patternFill patternType="solid">
        <fgColor rgb="FF00FF00"/>
        <bgColor indexed="64"/>
      </patternFill>
    </fill>
    <fill>
      <patternFill patternType="solid">
        <fgColor rgb="FFFDFFBF"/>
        <bgColor indexed="64"/>
      </patternFill>
    </fill>
    <fill>
      <patternFill patternType="solid">
        <fgColor rgb="FF0000FF"/>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medium">
        <color rgb="FF000000"/>
      </bottom>
    </border>
    <border>
      <left style="medium">
        <color rgb="FF000000"/>
      </left>
      <right/>
      <top/>
      <bottom/>
    </border>
    <border>
      <left/>
      <right/>
      <top style="medium">
        <color rgb="FF000000"/>
      </top>
      <bottom style="medium">
        <color rgb="FF000000"/>
      </bottom>
    </border>
    <border>
      <left style="medium">
        <color rgb="FF000000"/>
      </left>
      <right/>
      <top style="medium">
        <color rgb="FF000000"/>
      </top>
      <bottom style="thin">
        <color rgb="FF000000"/>
      </bottom>
    </border>
    <border>
      <left/>
      <right/>
      <top style="medium">
        <color rgb="FF000000"/>
      </top>
      <bottom style="thin">
        <color rgb="FF000000"/>
      </bottom>
    </border>
    <border>
      <left/>
      <right/>
      <top style="medium">
        <color rgb="FF000000"/>
      </top>
      <bottom/>
    </border>
    <border>
      <left style="medium">
        <color rgb="FF000000"/>
      </left>
      <right/>
      <top style="medium">
        <color rgb="FF000000"/>
      </top>
      <bottom style="medium">
        <color rgb="FF000000"/>
      </bottom>
    </border>
    <border>
      <left/>
      <right style="medium">
        <color rgb="FF000000"/>
      </right>
      <top style="medium">
        <color rgb="FF000000"/>
      </top>
      <bottom style="medium">
        <color rgb="FF000000"/>
      </bottom>
    </border>
    <border>
      <left/>
      <right style="medium">
        <color rgb="FF000000"/>
      </right>
      <top/>
      <bottom/>
    </border>
    <border>
      <left style="medium">
        <color rgb="FF000000"/>
      </left>
      <right/>
      <top style="thin">
        <color rgb="FF000000"/>
      </top>
      <bottom/>
    </border>
    <border>
      <left style="medium">
        <color rgb="FF000000"/>
      </left>
      <right/>
      <top style="medium">
        <color rgb="FF000000"/>
      </top>
      <bottom/>
    </border>
    <border>
      <left/>
      <right style="medium">
        <color rgb="FF000000"/>
      </right>
      <top style="medium">
        <color rgb="FF000000"/>
      </top>
      <bottom/>
    </border>
    <border>
      <left/>
      <right/>
      <top style="thin">
        <color rgb="FF000000"/>
      </top>
      <bottom/>
    </border>
    <border>
      <left style="thin">
        <color rgb="FF000000"/>
      </left>
      <right/>
      <top/>
      <bottom/>
    </border>
    <border>
      <left/>
      <right/>
      <top/>
      <bottom style="thin">
        <color rgb="FF000000"/>
      </bottom>
    </border>
    <border>
      <left style="medium">
        <color rgb="FF000000"/>
      </left>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style="thin">
        <color rgb="FF000000"/>
      </bottom>
    </border>
    <border>
      <left style="thin">
        <color rgb="FF000000"/>
      </left>
      <right style="thin">
        <color rgb="FF000000"/>
      </right>
      <top/>
      <bottom/>
    </border>
    <border>
      <left/>
      <right style="thin">
        <color rgb="FF000000"/>
      </right>
      <top style="thin">
        <color rgb="FF000000"/>
      </top>
      <bottom style="thin">
        <color rgb="FF000000"/>
      </bottom>
    </border>
    <border>
      <left style="thin">
        <color rgb="FF000000"/>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style="medium">
        <color rgb="FF000000"/>
      </left>
      <right/>
      <top style="thin">
        <color rgb="FF000000"/>
      </top>
      <bottom style="thin">
        <color rgb="FF000000"/>
      </bottom>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right style="thin">
        <color rgb="FF000000"/>
      </right>
      <top/>
      <bottom style="thin">
        <color rgb="FF000000"/>
      </bottom>
    </border>
    <border>
      <left style="medium">
        <color rgb="FF000000"/>
      </left>
      <right style="medium">
        <color rgb="FF000000"/>
      </right>
      <top style="medium">
        <color rgb="FF000000"/>
      </top>
      <bottom style="thin">
        <color rgb="FF000000"/>
      </bottom>
    </border>
    <border>
      <left/>
      <right style="thin">
        <color rgb="FF000000"/>
      </right>
      <top/>
      <bottom/>
    </border>
    <border>
      <left style="medium">
        <color rgb="FF000000"/>
      </left>
      <right style="medium">
        <color rgb="FF000000"/>
      </right>
      <top style="medium">
        <color rgb="FF000000"/>
      </top>
      <bottom style="medium">
        <color rgb="FF000000"/>
      </bottom>
    </border>
    <border>
      <left/>
      <right style="medium">
        <color rgb="FF000000"/>
      </right>
      <top/>
      <bottom style="medium">
        <color rgb="FF000000"/>
      </bottom>
    </border>
    <border>
      <left style="thin">
        <color rgb="FF000000"/>
      </left>
      <right style="thin">
        <color rgb="FF000000"/>
      </right>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1" fillId="20" borderId="1" applyNumberFormat="0" applyAlignment="0" applyProtection="0"/>
    <xf numFmtId="0" fontId="62" fillId="21" borderId="2" applyNumberFormat="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3" fillId="28" borderId="3" applyNumberFormat="0" applyAlignment="0" applyProtection="0"/>
    <xf numFmtId="0" fontId="64" fillId="0" borderId="0" applyNumberFormat="0" applyFill="0" applyBorder="0" applyAlignment="0" applyProtection="0"/>
    <xf numFmtId="0" fontId="65" fillId="0" borderId="4" applyNumberFormat="0" applyFill="0" applyAlignment="0" applyProtection="0"/>
    <xf numFmtId="0" fontId="66" fillId="0" borderId="5" applyNumberFormat="0" applyFill="0" applyAlignment="0" applyProtection="0"/>
    <xf numFmtId="0" fontId="67" fillId="0" borderId="6" applyNumberFormat="0" applyFill="0" applyAlignment="0" applyProtection="0"/>
    <xf numFmtId="0" fontId="67" fillId="0" borderId="0" applyNumberFormat="0" applyFill="0" applyBorder="0" applyAlignment="0" applyProtection="0"/>
    <xf numFmtId="0" fontId="68" fillId="29" borderId="0" applyNumberFormat="0" applyBorder="0" applyAlignment="0" applyProtection="0"/>
    <xf numFmtId="0" fontId="6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31" borderId="0" applyNumberFormat="0" applyBorder="0" applyAlignment="0" applyProtection="0"/>
    <xf numFmtId="9" fontId="0" fillId="0" borderId="0" applyFont="0" applyFill="0" applyBorder="0" applyAlignment="0" applyProtection="0"/>
    <xf numFmtId="0" fontId="71" fillId="0" borderId="0" applyNumberFormat="0" applyFill="0" applyBorder="0" applyAlignment="0" applyProtection="0"/>
    <xf numFmtId="0" fontId="0" fillId="32" borderId="7" applyNumberFormat="0" applyFont="0" applyAlignment="0" applyProtection="0"/>
    <xf numFmtId="0" fontId="72" fillId="0" borderId="8" applyNumberFormat="0" applyFill="0" applyAlignment="0" applyProtection="0"/>
    <xf numFmtId="0" fontId="73" fillId="0" borderId="9" applyNumberFormat="0" applyFill="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28" borderId="1" applyNumberFormat="0" applyAlignment="0" applyProtection="0"/>
  </cellStyleXfs>
  <cellXfs count="338">
    <xf numFmtId="0" fontId="0" fillId="0" borderId="0" xfId="0" applyFont="1" applyAlignment="1">
      <alignment wrapText="1"/>
    </xf>
    <xf numFmtId="0" fontId="77" fillId="33" borderId="10" xfId="0" applyFont="1" applyFill="1" applyBorder="1" applyAlignment="1">
      <alignment vertical="center"/>
    </xf>
    <xf numFmtId="0" fontId="0" fillId="33" borderId="10" xfId="0" applyFont="1" applyFill="1" applyBorder="1" applyAlignment="1">
      <alignment horizontal="left" vertical="center"/>
    </xf>
    <xf numFmtId="0" fontId="0" fillId="33" borderId="0" xfId="0" applyFont="1" applyFill="1" applyBorder="1" applyAlignment="1">
      <alignment vertical="center"/>
    </xf>
    <xf numFmtId="0" fontId="78" fillId="33" borderId="11" xfId="0" applyFont="1" applyFill="1" applyBorder="1" applyAlignment="1">
      <alignment vertical="center"/>
    </xf>
    <xf numFmtId="49" fontId="78" fillId="0" borderId="0" xfId="0" applyNumberFormat="1" applyFont="1" applyAlignment="1">
      <alignment horizontal="left" vertical="top"/>
    </xf>
    <xf numFmtId="0" fontId="78" fillId="33" borderId="0" xfId="0" applyFont="1" applyFill="1" applyBorder="1" applyAlignment="1">
      <alignment vertical="center"/>
    </xf>
    <xf numFmtId="0" fontId="79" fillId="33" borderId="12" xfId="0" applyFont="1" applyFill="1" applyBorder="1" applyAlignment="1">
      <alignment horizontal="center" vertical="center"/>
    </xf>
    <xf numFmtId="0" fontId="0" fillId="0" borderId="0" xfId="0" applyFont="1" applyAlignment="1">
      <alignment vertical="top"/>
    </xf>
    <xf numFmtId="0" fontId="79" fillId="33" borderId="12" xfId="0" applyFont="1" applyFill="1" applyBorder="1" applyAlignment="1">
      <alignment vertical="center"/>
    </xf>
    <xf numFmtId="0" fontId="79" fillId="33" borderId="12" xfId="0" applyFont="1" applyFill="1" applyBorder="1" applyAlignment="1">
      <alignment horizontal="left" vertical="center"/>
    </xf>
    <xf numFmtId="49" fontId="80" fillId="0" borderId="0" xfId="0" applyNumberFormat="1" applyFont="1" applyAlignment="1">
      <alignment horizontal="left"/>
    </xf>
    <xf numFmtId="0" fontId="81" fillId="34" borderId="0" xfId="0" applyFont="1" applyFill="1" applyBorder="1" applyAlignment="1">
      <alignment horizontal="left"/>
    </xf>
    <xf numFmtId="49" fontId="81" fillId="34" borderId="0" xfId="0" applyNumberFormat="1" applyFont="1" applyFill="1" applyBorder="1" applyAlignment="1">
      <alignment horizontal="left"/>
    </xf>
    <xf numFmtId="0" fontId="0" fillId="0" borderId="0" xfId="0" applyFont="1" applyAlignment="1">
      <alignment wrapText="1"/>
    </xf>
    <xf numFmtId="49" fontId="82" fillId="0" borderId="0" xfId="0" applyNumberFormat="1" applyFont="1" applyAlignment="1">
      <alignment/>
    </xf>
    <xf numFmtId="49" fontId="0" fillId="0" borderId="0" xfId="0" applyNumberFormat="1" applyFont="1" applyAlignment="1">
      <alignment/>
    </xf>
    <xf numFmtId="0" fontId="0" fillId="33" borderId="11" xfId="0" applyFont="1" applyFill="1" applyBorder="1" applyAlignment="1">
      <alignment vertical="center"/>
    </xf>
    <xf numFmtId="49" fontId="83" fillId="0" borderId="0" xfId="0" applyNumberFormat="1" applyFont="1" applyAlignment="1">
      <alignment/>
    </xf>
    <xf numFmtId="0" fontId="0" fillId="0" borderId="0" xfId="0" applyFont="1" applyAlignment="1">
      <alignment/>
    </xf>
    <xf numFmtId="49" fontId="84" fillId="33" borderId="13" xfId="0" applyNumberFormat="1" applyFont="1" applyFill="1" applyBorder="1" applyAlignment="1">
      <alignment vertical="center"/>
    </xf>
    <xf numFmtId="49" fontId="84" fillId="33" borderId="14" xfId="0" applyNumberFormat="1" applyFont="1" applyFill="1" applyBorder="1" applyAlignment="1">
      <alignment vertical="center"/>
    </xf>
    <xf numFmtId="49" fontId="84" fillId="33" borderId="15" xfId="0" applyNumberFormat="1" applyFont="1" applyFill="1" applyBorder="1" applyAlignment="1">
      <alignment vertical="center"/>
    </xf>
    <xf numFmtId="49" fontId="84" fillId="33" borderId="15" xfId="0" applyNumberFormat="1" applyFont="1" applyFill="1" applyBorder="1" applyAlignment="1">
      <alignment vertical="center"/>
    </xf>
    <xf numFmtId="49" fontId="84" fillId="33" borderId="15" xfId="0" applyNumberFormat="1" applyFont="1" applyFill="1" applyBorder="1" applyAlignment="1">
      <alignment horizontal="left" vertical="center"/>
    </xf>
    <xf numFmtId="49" fontId="85" fillId="33" borderId="0" xfId="0" applyNumberFormat="1" applyFont="1" applyFill="1" applyBorder="1" applyAlignment="1">
      <alignment vertical="center"/>
    </xf>
    <xf numFmtId="0" fontId="85" fillId="33" borderId="0" xfId="0" applyFont="1" applyFill="1" applyBorder="1" applyAlignment="1">
      <alignment vertical="center"/>
    </xf>
    <xf numFmtId="49" fontId="86" fillId="33" borderId="0" xfId="0" applyNumberFormat="1" applyFont="1" applyFill="1" applyBorder="1" applyAlignment="1">
      <alignment vertical="center"/>
    </xf>
    <xf numFmtId="49" fontId="87" fillId="33" borderId="0" xfId="0" applyNumberFormat="1" applyFont="1" applyFill="1" applyBorder="1" applyAlignment="1">
      <alignment vertical="center"/>
    </xf>
    <xf numFmtId="49" fontId="86" fillId="33" borderId="0" xfId="0" applyNumberFormat="1" applyFont="1" applyFill="1" applyBorder="1" applyAlignment="1">
      <alignment horizontal="right" vertical="center"/>
    </xf>
    <xf numFmtId="0" fontId="0" fillId="0" borderId="0" xfId="0" applyFont="1" applyAlignment="1">
      <alignment vertical="center"/>
    </xf>
    <xf numFmtId="49" fontId="0" fillId="0" borderId="0" xfId="0" applyNumberFormat="1" applyFont="1" applyAlignment="1">
      <alignment horizontal="left"/>
    </xf>
    <xf numFmtId="49" fontId="88" fillId="0" borderId="0" xfId="0" applyNumberFormat="1" applyFont="1" applyAlignment="1">
      <alignment horizontal="left"/>
    </xf>
    <xf numFmtId="49" fontId="89" fillId="33" borderId="0" xfId="0" applyNumberFormat="1" applyFont="1" applyFill="1" applyBorder="1" applyAlignment="1">
      <alignment horizontal="left" vertical="center"/>
    </xf>
    <xf numFmtId="49" fontId="88" fillId="0" borderId="10" xfId="0" applyNumberFormat="1" applyFont="1" applyBorder="1" applyAlignment="1">
      <alignment horizontal="left"/>
    </xf>
    <xf numFmtId="49" fontId="83" fillId="0" borderId="10" xfId="0" applyNumberFormat="1" applyFont="1" applyBorder="1" applyAlignment="1">
      <alignment horizontal="left"/>
    </xf>
    <xf numFmtId="49" fontId="0" fillId="0" borderId="10" xfId="0" applyNumberFormat="1" applyFont="1" applyBorder="1" applyAlignment="1">
      <alignment horizontal="left"/>
    </xf>
    <xf numFmtId="49" fontId="90" fillId="35" borderId="16" xfId="0" applyNumberFormat="1" applyFont="1" applyFill="1" applyBorder="1" applyAlignment="1">
      <alignment vertical="center"/>
    </xf>
    <xf numFmtId="49" fontId="90" fillId="35" borderId="12" xfId="0" applyNumberFormat="1" applyFont="1" applyFill="1" applyBorder="1" applyAlignment="1">
      <alignment vertical="center"/>
    </xf>
    <xf numFmtId="49" fontId="90" fillId="35" borderId="17" xfId="0" applyNumberFormat="1" applyFont="1" applyFill="1" applyBorder="1" applyAlignment="1">
      <alignment vertical="center"/>
    </xf>
    <xf numFmtId="49" fontId="84" fillId="33" borderId="11" xfId="0" applyNumberFormat="1" applyFont="1" applyFill="1" applyBorder="1" applyAlignment="1">
      <alignment horizontal="left" vertical="center"/>
    </xf>
    <xf numFmtId="15" fontId="0" fillId="33" borderId="0" xfId="0" applyNumberFormat="1" applyFont="1" applyFill="1" applyBorder="1" applyAlignment="1">
      <alignment horizontal="left" vertical="center"/>
    </xf>
    <xf numFmtId="49" fontId="78" fillId="33" borderId="0" xfId="0" applyNumberFormat="1" applyFont="1" applyFill="1" applyBorder="1" applyAlignment="1">
      <alignment horizontal="right" vertical="center"/>
    </xf>
    <xf numFmtId="49" fontId="84" fillId="33" borderId="0" xfId="0" applyNumberFormat="1" applyFont="1" applyFill="1" applyBorder="1" applyAlignment="1">
      <alignment horizontal="left" vertical="center"/>
    </xf>
    <xf numFmtId="49" fontId="91" fillId="33" borderId="0" xfId="0" applyNumberFormat="1" applyFont="1" applyFill="1" applyBorder="1" applyAlignment="1">
      <alignment horizontal="left" vertical="center"/>
    </xf>
    <xf numFmtId="49" fontId="92" fillId="0" borderId="10" xfId="0" applyNumberFormat="1" applyFont="1" applyBorder="1" applyAlignment="1">
      <alignment vertical="center"/>
    </xf>
    <xf numFmtId="49" fontId="84" fillId="33" borderId="18" xfId="0" applyNumberFormat="1" applyFont="1" applyFill="1" applyBorder="1" applyAlignment="1">
      <alignment horizontal="right" vertical="center"/>
    </xf>
    <xf numFmtId="49" fontId="88" fillId="0" borderId="10" xfId="0" applyNumberFormat="1" applyFont="1" applyBorder="1" applyAlignment="1">
      <alignment vertical="center"/>
    </xf>
    <xf numFmtId="49" fontId="93" fillId="0" borderId="10" xfId="0" applyNumberFormat="1" applyFont="1" applyBorder="1" applyAlignment="1">
      <alignment vertical="center"/>
    </xf>
    <xf numFmtId="49" fontId="84" fillId="33" borderId="19" xfId="0" applyNumberFormat="1" applyFont="1" applyFill="1" applyBorder="1" applyAlignment="1">
      <alignment vertical="center"/>
    </xf>
    <xf numFmtId="0" fontId="92" fillId="0" borderId="10" xfId="0" applyFont="1" applyBorder="1" applyAlignment="1">
      <alignment horizontal="right" vertical="center"/>
    </xf>
    <xf numFmtId="49" fontId="84" fillId="33" borderId="20" xfId="0" applyNumberFormat="1" applyFont="1" applyFill="1" applyBorder="1" applyAlignment="1">
      <alignment horizontal="left" vertical="center"/>
    </xf>
    <xf numFmtId="49" fontId="84" fillId="33" borderId="15" xfId="0" applyNumberFormat="1" applyFont="1" applyFill="1" applyBorder="1" applyAlignment="1">
      <alignment horizontal="right" vertical="center"/>
    </xf>
    <xf numFmtId="49" fontId="84" fillId="33" borderId="21" xfId="0" applyNumberFormat="1" applyFont="1" applyFill="1" applyBorder="1" applyAlignment="1">
      <alignment horizontal="right" vertical="center"/>
    </xf>
    <xf numFmtId="49" fontId="92" fillId="0" borderId="10" xfId="0" applyNumberFormat="1" applyFont="1" applyBorder="1" applyAlignment="1">
      <alignment horizontal="right" vertical="center"/>
    </xf>
    <xf numFmtId="0" fontId="94" fillId="0" borderId="10" xfId="0" applyFont="1" applyBorder="1" applyAlignment="1">
      <alignment vertical="center"/>
    </xf>
    <xf numFmtId="0" fontId="94" fillId="0" borderId="0" xfId="0" applyFont="1" applyAlignment="1">
      <alignment vertical="center"/>
    </xf>
    <xf numFmtId="0" fontId="88" fillId="0" borderId="0" xfId="0" applyFont="1" applyAlignment="1">
      <alignment vertical="center"/>
    </xf>
    <xf numFmtId="49" fontId="85" fillId="33" borderId="15" xfId="0" applyNumberFormat="1" applyFont="1" applyFill="1" applyBorder="1" applyAlignment="1">
      <alignment horizontal="right" vertical="center"/>
    </xf>
    <xf numFmtId="49" fontId="85" fillId="33" borderId="15" xfId="0" applyNumberFormat="1" applyFont="1" applyFill="1" applyBorder="1" applyAlignment="1">
      <alignment horizontal="center" vertical="center"/>
    </xf>
    <xf numFmtId="49" fontId="84" fillId="33" borderId="22" xfId="0" applyNumberFormat="1" applyFont="1" applyFill="1" applyBorder="1" applyAlignment="1">
      <alignment vertical="center"/>
    </xf>
    <xf numFmtId="49" fontId="84" fillId="33" borderId="0" xfId="0" applyNumberFormat="1" applyFont="1" applyFill="1" applyBorder="1" applyAlignment="1">
      <alignment vertical="center"/>
    </xf>
    <xf numFmtId="49" fontId="84" fillId="33" borderId="0" xfId="0" applyNumberFormat="1" applyFont="1" applyFill="1" applyBorder="1" applyAlignment="1">
      <alignment horizontal="right" vertical="center"/>
    </xf>
    <xf numFmtId="49" fontId="85" fillId="33" borderId="15" xfId="0" applyNumberFormat="1" applyFont="1" applyFill="1" applyBorder="1" applyAlignment="1">
      <alignment horizontal="left" vertical="center"/>
    </xf>
    <xf numFmtId="49" fontId="95" fillId="33" borderId="0" xfId="0" applyNumberFormat="1" applyFont="1" applyFill="1" applyBorder="1" applyAlignment="1">
      <alignment horizontal="right" vertical="center"/>
    </xf>
    <xf numFmtId="49" fontId="96" fillId="33" borderId="15" xfId="0" applyNumberFormat="1" applyFont="1" applyFill="1" applyBorder="1" applyAlignment="1">
      <alignment horizontal="center" vertical="center"/>
    </xf>
    <xf numFmtId="0" fontId="0" fillId="33" borderId="21" xfId="0" applyFont="1" applyFill="1" applyBorder="1" applyAlignment="1">
      <alignment horizontal="center" vertical="center"/>
    </xf>
    <xf numFmtId="0" fontId="0" fillId="0" borderId="11" xfId="0" applyFont="1" applyBorder="1" applyAlignment="1">
      <alignment vertical="center"/>
    </xf>
    <xf numFmtId="49" fontId="96" fillId="33" borderId="15" xfId="0" applyNumberFormat="1" applyFont="1" applyFill="1" applyBorder="1" applyAlignment="1">
      <alignment vertical="center"/>
    </xf>
    <xf numFmtId="0" fontId="0" fillId="0" borderId="15" xfId="0" applyFont="1" applyBorder="1" applyAlignment="1">
      <alignment vertical="center"/>
    </xf>
    <xf numFmtId="49" fontId="84" fillId="0" borderId="0" xfId="0" applyNumberFormat="1" applyFont="1" applyAlignment="1">
      <alignment horizontal="center" vertical="center"/>
    </xf>
    <xf numFmtId="0" fontId="84" fillId="0" borderId="0" xfId="0" applyFont="1" applyAlignment="1">
      <alignment horizontal="center" vertical="center"/>
    </xf>
    <xf numFmtId="49" fontId="84" fillId="0" borderId="0" xfId="0" applyNumberFormat="1" applyFont="1" applyAlignment="1">
      <alignment horizontal="left" vertical="center"/>
    </xf>
    <xf numFmtId="49" fontId="0" fillId="0" borderId="0" xfId="0" applyNumberFormat="1" applyFont="1" applyAlignment="1">
      <alignment vertical="center"/>
    </xf>
    <xf numFmtId="0" fontId="82" fillId="33" borderId="23" xfId="0" applyFont="1" applyFill="1" applyBorder="1" applyAlignment="1">
      <alignment horizontal="left" vertical="center"/>
    </xf>
    <xf numFmtId="49" fontId="91" fillId="0" borderId="0" xfId="0" applyNumberFormat="1" applyFont="1" applyAlignment="1">
      <alignment horizontal="center" vertical="center"/>
    </xf>
    <xf numFmtId="49" fontId="91" fillId="0" borderId="0" xfId="0" applyNumberFormat="1" applyFont="1" applyAlignment="1">
      <alignment vertical="center"/>
    </xf>
    <xf numFmtId="0" fontId="0" fillId="0" borderId="10" xfId="0" applyFont="1" applyBorder="1" applyAlignment="1">
      <alignment vertical="center"/>
    </xf>
    <xf numFmtId="49" fontId="92" fillId="33" borderId="0" xfId="0" applyNumberFormat="1" applyFont="1" applyFill="1" applyBorder="1" applyAlignment="1">
      <alignment horizontal="center" vertical="center"/>
    </xf>
    <xf numFmtId="0" fontId="0" fillId="36" borderId="0" xfId="0" applyFont="1" applyFill="1" applyBorder="1" applyAlignment="1">
      <alignment vertical="center"/>
    </xf>
    <xf numFmtId="0" fontId="97" fillId="0" borderId="24" xfId="0" applyFont="1" applyBorder="1" applyAlignment="1">
      <alignment vertical="center"/>
    </xf>
    <xf numFmtId="0" fontId="82" fillId="33" borderId="0" xfId="0" applyFont="1" applyFill="1" applyBorder="1" applyAlignment="1">
      <alignment horizontal="left" vertical="center"/>
    </xf>
    <xf numFmtId="0" fontId="82" fillId="33" borderId="0" xfId="0" applyFont="1" applyFill="1" applyBorder="1" applyAlignment="1">
      <alignment vertical="center"/>
    </xf>
    <xf numFmtId="1" fontId="0" fillId="36" borderId="0" xfId="0" applyNumberFormat="1" applyFont="1" applyFill="1" applyBorder="1" applyAlignment="1">
      <alignment vertical="center"/>
    </xf>
    <xf numFmtId="49" fontId="88" fillId="33" borderId="0" xfId="0" applyNumberFormat="1" applyFont="1" applyFill="1" applyBorder="1" applyAlignment="1">
      <alignment horizontal="left" vertical="center"/>
    </xf>
    <xf numFmtId="49" fontId="83" fillId="33" borderId="0" xfId="0" applyNumberFormat="1" applyFont="1" applyFill="1" applyBorder="1" applyAlignment="1">
      <alignment horizontal="left" vertical="center"/>
    </xf>
    <xf numFmtId="0" fontId="98" fillId="37" borderId="24" xfId="0" applyFont="1" applyFill="1" applyBorder="1" applyAlignment="1">
      <alignment horizontal="center"/>
    </xf>
    <xf numFmtId="49" fontId="84" fillId="33" borderId="25" xfId="0" applyNumberFormat="1" applyFont="1" applyFill="1" applyBorder="1" applyAlignment="1">
      <alignment vertical="center"/>
    </xf>
    <xf numFmtId="0" fontId="92" fillId="0" borderId="24" xfId="0" applyFont="1" applyBorder="1" applyAlignment="1">
      <alignment vertical="center"/>
    </xf>
    <xf numFmtId="49" fontId="86" fillId="33" borderId="15" xfId="0" applyNumberFormat="1" applyFont="1" applyFill="1" applyBorder="1" applyAlignment="1">
      <alignment vertical="center"/>
    </xf>
    <xf numFmtId="0" fontId="92" fillId="0" borderId="24" xfId="0" applyFont="1" applyBorder="1" applyAlignment="1">
      <alignment vertical="center"/>
    </xf>
    <xf numFmtId="49" fontId="84" fillId="33" borderId="0" xfId="0" applyNumberFormat="1" applyFont="1" applyFill="1" applyBorder="1" applyAlignment="1">
      <alignment vertical="center"/>
    </xf>
    <xf numFmtId="49" fontId="97" fillId="0" borderId="24" xfId="0" applyNumberFormat="1" applyFont="1" applyBorder="1" applyAlignment="1">
      <alignment horizontal="left" vertical="center"/>
    </xf>
    <xf numFmtId="49" fontId="86" fillId="33" borderId="15" xfId="0" applyNumberFormat="1" applyFont="1" applyFill="1" applyBorder="1" applyAlignment="1">
      <alignment horizontal="left" vertical="center"/>
    </xf>
    <xf numFmtId="49" fontId="86" fillId="33" borderId="0" xfId="0" applyNumberFormat="1" applyFont="1" applyFill="1" applyBorder="1" applyAlignment="1">
      <alignment horizontal="center" vertical="center"/>
    </xf>
    <xf numFmtId="0" fontId="97" fillId="0" borderId="24" xfId="0" applyFont="1" applyBorder="1" applyAlignment="1">
      <alignment vertical="center"/>
    </xf>
    <xf numFmtId="49" fontId="97" fillId="0" borderId="24" xfId="0" applyNumberFormat="1" applyFont="1" applyBorder="1" applyAlignment="1">
      <alignment vertical="center"/>
    </xf>
    <xf numFmtId="49" fontId="97" fillId="0" borderId="0" xfId="0" applyNumberFormat="1" applyFont="1" applyAlignment="1">
      <alignment vertical="center"/>
    </xf>
    <xf numFmtId="49" fontId="84" fillId="33" borderId="24" xfId="0" applyNumberFormat="1" applyFont="1" applyFill="1" applyBorder="1" applyAlignment="1">
      <alignment vertical="center"/>
    </xf>
    <xf numFmtId="49" fontId="84" fillId="33" borderId="24" xfId="0" applyNumberFormat="1" applyFont="1" applyFill="1" applyBorder="1" applyAlignment="1">
      <alignment horizontal="left" vertical="center"/>
    </xf>
    <xf numFmtId="0" fontId="0" fillId="34" borderId="0" xfId="0" applyFont="1" applyFill="1" applyBorder="1" applyAlignment="1">
      <alignment vertical="center"/>
    </xf>
    <xf numFmtId="15" fontId="86" fillId="33" borderId="0" xfId="0" applyNumberFormat="1" applyFont="1" applyFill="1" applyBorder="1" applyAlignment="1">
      <alignment horizontal="left" vertical="center"/>
    </xf>
    <xf numFmtId="0" fontId="0" fillId="0" borderId="21" xfId="0" applyFont="1" applyBorder="1" applyAlignment="1">
      <alignment vertical="center"/>
    </xf>
    <xf numFmtId="49" fontId="97" fillId="33" borderId="0" xfId="0" applyNumberFormat="1" applyFont="1" applyFill="1" applyBorder="1" applyAlignment="1">
      <alignment horizontal="center" vertical="center"/>
    </xf>
    <xf numFmtId="0" fontId="92" fillId="37" borderId="26" xfId="0" applyFont="1" applyFill="1" applyBorder="1" applyAlignment="1">
      <alignment horizontal="left" vertical="center"/>
    </xf>
    <xf numFmtId="0" fontId="97" fillId="0" borderId="27" xfId="0" applyFont="1" applyBorder="1" applyAlignment="1">
      <alignment vertical="center"/>
    </xf>
    <xf numFmtId="0" fontId="29" fillId="35" borderId="24" xfId="0" applyFont="1" applyFill="1" applyBorder="1" applyAlignment="1">
      <alignment wrapText="1"/>
    </xf>
    <xf numFmtId="49" fontId="92" fillId="33" borderId="28" xfId="0" applyNumberFormat="1" applyFont="1" applyFill="1" applyBorder="1" applyAlignment="1">
      <alignment vertical="center"/>
    </xf>
    <xf numFmtId="0" fontId="30" fillId="37" borderId="26" xfId="0" applyFont="1" applyFill="1" applyBorder="1" applyAlignment="1">
      <alignment/>
    </xf>
    <xf numFmtId="3" fontId="30" fillId="37" borderId="29" xfId="0" applyNumberFormat="1" applyFont="1" applyFill="1" applyBorder="1" applyAlignment="1">
      <alignment horizontal="left"/>
    </xf>
    <xf numFmtId="0" fontId="97" fillId="0" borderId="27" xfId="0" applyFont="1" applyBorder="1" applyAlignment="1">
      <alignment vertical="center"/>
    </xf>
    <xf numFmtId="0" fontId="92" fillId="0" borderId="24" xfId="0" applyFont="1" applyBorder="1" applyAlignment="1">
      <alignment vertical="center"/>
    </xf>
    <xf numFmtId="0" fontId="99" fillId="35" borderId="29" xfId="0" applyFont="1" applyFill="1" applyBorder="1" applyAlignment="1">
      <alignment horizontal="right"/>
    </xf>
    <xf numFmtId="0" fontId="97" fillId="0" borderId="30" xfId="0" applyFont="1" applyBorder="1" applyAlignment="1">
      <alignment vertical="center"/>
    </xf>
    <xf numFmtId="0" fontId="4" fillId="35" borderId="31" xfId="0" applyFont="1" applyFill="1" applyBorder="1" applyAlignment="1">
      <alignment wrapText="1"/>
    </xf>
    <xf numFmtId="49" fontId="87" fillId="33" borderId="0" xfId="0" applyNumberFormat="1" applyFont="1" applyFill="1" applyBorder="1" applyAlignment="1">
      <alignment horizontal="left" vertical="center"/>
    </xf>
    <xf numFmtId="0" fontId="97" fillId="0" borderId="32" xfId="0" applyFont="1" applyBorder="1" applyAlignment="1">
      <alignment vertical="center"/>
    </xf>
    <xf numFmtId="49" fontId="84" fillId="34" borderId="0" xfId="0" applyNumberFormat="1" applyFont="1" applyFill="1" applyBorder="1" applyAlignment="1">
      <alignment horizontal="left" vertical="center"/>
    </xf>
    <xf numFmtId="0" fontId="0" fillId="34" borderId="18" xfId="0" applyFont="1" applyFill="1" applyBorder="1" applyAlignment="1">
      <alignment horizontal="center" vertical="center"/>
    </xf>
    <xf numFmtId="0" fontId="0" fillId="0" borderId="18" xfId="0" applyFont="1" applyBorder="1" applyAlignment="1">
      <alignment vertical="center"/>
    </xf>
    <xf numFmtId="49" fontId="92" fillId="0" borderId="10" xfId="0" applyNumberFormat="1" applyFont="1" applyBorder="1" applyAlignment="1">
      <alignment horizontal="left" vertical="center"/>
    </xf>
    <xf numFmtId="49" fontId="84" fillId="33" borderId="33" xfId="0" applyNumberFormat="1" applyFont="1" applyFill="1" applyBorder="1" applyAlignment="1">
      <alignment vertical="center"/>
    </xf>
    <xf numFmtId="0" fontId="79" fillId="33" borderId="22" xfId="0" applyFont="1" applyFill="1" applyBorder="1" applyAlignment="1">
      <alignment/>
    </xf>
    <xf numFmtId="49" fontId="85" fillId="33" borderId="34" xfId="0" applyNumberFormat="1" applyFont="1" applyFill="1" applyBorder="1" applyAlignment="1">
      <alignment horizontal="center" wrapText="1"/>
    </xf>
    <xf numFmtId="49" fontId="85" fillId="33" borderId="35" xfId="0" applyNumberFormat="1" applyFont="1" applyFill="1" applyBorder="1" applyAlignment="1">
      <alignment horizontal="center" wrapText="1"/>
    </xf>
    <xf numFmtId="49" fontId="85" fillId="33" borderId="35" xfId="0" applyNumberFormat="1" applyFont="1" applyFill="1" applyBorder="1" applyAlignment="1">
      <alignment horizontal="center" wrapText="1"/>
    </xf>
    <xf numFmtId="49" fontId="32" fillId="33" borderId="36" xfId="0" applyNumberFormat="1" applyFont="1" applyFill="1" applyBorder="1" applyAlignment="1">
      <alignment horizontal="center" wrapText="1"/>
    </xf>
    <xf numFmtId="0" fontId="79" fillId="33" borderId="22" xfId="0" applyFont="1" applyFill="1" applyBorder="1" applyAlignment="1">
      <alignment horizontal="left"/>
    </xf>
    <xf numFmtId="0" fontId="0" fillId="33" borderId="0" xfId="0" applyFont="1" applyFill="1" applyBorder="1" applyAlignment="1">
      <alignment/>
    </xf>
    <xf numFmtId="49" fontId="4" fillId="0" borderId="24" xfId="0" applyNumberFormat="1" applyFont="1" applyBorder="1" applyAlignment="1">
      <alignment wrapText="1"/>
    </xf>
    <xf numFmtId="0" fontId="92" fillId="37" borderId="26" xfId="0" applyFont="1" applyFill="1" applyBorder="1" applyAlignment="1">
      <alignment vertical="center"/>
    </xf>
    <xf numFmtId="49" fontId="4" fillId="0" borderId="37" xfId="0" applyNumberFormat="1" applyFont="1" applyBorder="1" applyAlignment="1">
      <alignment wrapText="1"/>
    </xf>
    <xf numFmtId="0" fontId="97" fillId="0" borderId="30" xfId="0" applyFont="1" applyBorder="1" applyAlignment="1">
      <alignment horizontal="center" vertical="center"/>
    </xf>
    <xf numFmtId="49" fontId="97" fillId="0" borderId="31" xfId="0" applyNumberFormat="1" applyFont="1" applyBorder="1" applyAlignment="1">
      <alignment vertical="center"/>
    </xf>
    <xf numFmtId="49" fontId="97" fillId="0" borderId="23" xfId="0" applyNumberFormat="1" applyFont="1" applyBorder="1" applyAlignment="1">
      <alignment vertical="center"/>
    </xf>
    <xf numFmtId="49" fontId="85" fillId="33" borderId="38" xfId="0" applyNumberFormat="1" applyFont="1" applyFill="1" applyBorder="1" applyAlignment="1">
      <alignment horizontal="center" wrapText="1"/>
    </xf>
    <xf numFmtId="0" fontId="85" fillId="33" borderId="34" xfId="0" applyFont="1" applyFill="1" applyBorder="1" applyAlignment="1">
      <alignment horizontal="center" wrapText="1"/>
    </xf>
    <xf numFmtId="0" fontId="4" fillId="35" borderId="37" xfId="0" applyFont="1" applyFill="1" applyBorder="1" applyAlignment="1">
      <alignment wrapText="1"/>
    </xf>
    <xf numFmtId="0" fontId="97" fillId="0" borderId="30" xfId="0" applyFont="1" applyBorder="1" applyAlignment="1">
      <alignment horizontal="center" vertical="center"/>
    </xf>
    <xf numFmtId="49" fontId="4" fillId="0" borderId="0" xfId="0" applyNumberFormat="1" applyFont="1" applyAlignment="1">
      <alignment wrapText="1"/>
    </xf>
    <xf numFmtId="0" fontId="0" fillId="33" borderId="23" xfId="0" applyFont="1" applyFill="1" applyBorder="1" applyAlignment="1">
      <alignment vertical="center"/>
    </xf>
    <xf numFmtId="0" fontId="88" fillId="33" borderId="0" xfId="0" applyFont="1" applyFill="1" applyBorder="1" applyAlignment="1">
      <alignment vertical="center"/>
    </xf>
    <xf numFmtId="0" fontId="96" fillId="0" borderId="0" xfId="0" applyFont="1" applyAlignment="1">
      <alignment horizontal="right" vertical="center"/>
    </xf>
    <xf numFmtId="0" fontId="4" fillId="35" borderId="39" xfId="0" applyFont="1" applyFill="1" applyBorder="1" applyAlignment="1">
      <alignment wrapText="1"/>
    </xf>
    <xf numFmtId="0" fontId="85" fillId="33" borderId="35" xfId="0" applyFont="1" applyFill="1" applyBorder="1" applyAlignment="1">
      <alignment horizontal="center" wrapText="1"/>
    </xf>
    <xf numFmtId="49" fontId="85" fillId="33" borderId="36" xfId="0" applyNumberFormat="1" applyFont="1" applyFill="1" applyBorder="1" applyAlignment="1">
      <alignment horizontal="center" wrapText="1"/>
    </xf>
    <xf numFmtId="49" fontId="85" fillId="36" borderId="38" xfId="0" applyNumberFormat="1" applyFont="1" applyFill="1" applyBorder="1" applyAlignment="1">
      <alignment horizontal="center" wrapText="1"/>
    </xf>
    <xf numFmtId="49" fontId="97" fillId="0" borderId="0" xfId="0" applyNumberFormat="1" applyFont="1" applyAlignment="1">
      <alignment horizontal="left" vertical="center"/>
    </xf>
    <xf numFmtId="49" fontId="4" fillId="0" borderId="39" xfId="0" applyNumberFormat="1" applyFont="1" applyBorder="1" applyAlignment="1">
      <alignment wrapText="1"/>
    </xf>
    <xf numFmtId="0" fontId="0" fillId="33" borderId="0" xfId="0" applyFont="1" applyFill="1" applyBorder="1" applyAlignment="1">
      <alignment horizontal="left" vertical="center"/>
    </xf>
    <xf numFmtId="0" fontId="0" fillId="33" borderId="22" xfId="0" applyFont="1" applyFill="1" applyBorder="1" applyAlignment="1">
      <alignment/>
    </xf>
    <xf numFmtId="0" fontId="0" fillId="33" borderId="0" xfId="0" applyFont="1" applyFill="1" applyBorder="1" applyAlignment="1">
      <alignment horizontal="left"/>
    </xf>
    <xf numFmtId="49" fontId="85" fillId="36" borderId="34" xfId="0" applyNumberFormat="1" applyFont="1" applyFill="1" applyBorder="1" applyAlignment="1">
      <alignment horizontal="center" wrapText="1"/>
    </xf>
    <xf numFmtId="49" fontId="85" fillId="36" borderId="36" xfId="0" applyNumberFormat="1" applyFont="1" applyFill="1" applyBorder="1" applyAlignment="1">
      <alignment horizontal="center" wrapText="1"/>
    </xf>
    <xf numFmtId="0" fontId="79" fillId="33" borderId="0" xfId="0" applyFont="1" applyFill="1" applyBorder="1" applyAlignment="1">
      <alignment/>
    </xf>
    <xf numFmtId="0" fontId="99" fillId="35" borderId="37" xfId="0" applyFont="1" applyFill="1" applyBorder="1" applyAlignment="1">
      <alignment horizontal="right"/>
    </xf>
    <xf numFmtId="0" fontId="4" fillId="35" borderId="39" xfId="0" applyFont="1" applyFill="1" applyBorder="1" applyAlignment="1">
      <alignment wrapText="1"/>
    </xf>
    <xf numFmtId="0" fontId="79" fillId="33" borderId="0" xfId="0" applyFont="1" applyFill="1" applyBorder="1" applyAlignment="1">
      <alignment horizontal="left"/>
    </xf>
    <xf numFmtId="49" fontId="97" fillId="0" borderId="39" xfId="0" applyNumberFormat="1" applyFont="1" applyBorder="1" applyAlignment="1">
      <alignment vertical="center"/>
    </xf>
    <xf numFmtId="0" fontId="85" fillId="33" borderId="0" xfId="0" applyFont="1" applyFill="1" applyBorder="1" applyAlignment="1">
      <alignment/>
    </xf>
    <xf numFmtId="0" fontId="88" fillId="0" borderId="0" xfId="0" applyFont="1" applyAlignment="1">
      <alignment horizontal="center" vertical="center"/>
    </xf>
    <xf numFmtId="0" fontId="85" fillId="33" borderId="36" xfId="0" applyFont="1" applyFill="1" applyBorder="1" applyAlignment="1">
      <alignment horizontal="center" wrapText="1"/>
    </xf>
    <xf numFmtId="0" fontId="85" fillId="36" borderId="40" xfId="0" applyFont="1" applyFill="1" applyBorder="1" applyAlignment="1">
      <alignment horizontal="center" wrapText="1"/>
    </xf>
    <xf numFmtId="49" fontId="85" fillId="33" borderId="40" xfId="0" applyNumberFormat="1" applyFont="1" applyFill="1" applyBorder="1" applyAlignment="1">
      <alignment horizontal="center" wrapText="1"/>
    </xf>
    <xf numFmtId="0" fontId="0" fillId="0" borderId="11" xfId="0" applyFont="1" applyBorder="1" applyAlignment="1">
      <alignment/>
    </xf>
    <xf numFmtId="0" fontId="92" fillId="0" borderId="27" xfId="0" applyFont="1" applyBorder="1" applyAlignment="1">
      <alignment vertical="center"/>
    </xf>
    <xf numFmtId="0" fontId="100" fillId="33" borderId="0" xfId="0" applyFont="1" applyFill="1" applyBorder="1" applyAlignment="1">
      <alignment/>
    </xf>
    <xf numFmtId="0" fontId="92" fillId="0" borderId="27" xfId="0" applyFont="1" applyBorder="1" applyAlignment="1">
      <alignment vertical="center"/>
    </xf>
    <xf numFmtId="0" fontId="0" fillId="0" borderId="0" xfId="0" applyFont="1" applyAlignment="1">
      <alignment horizontal="left"/>
    </xf>
    <xf numFmtId="0" fontId="79" fillId="0" borderId="26" xfId="0" applyFont="1" applyBorder="1" applyAlignment="1">
      <alignment horizontal="center" vertical="center" wrapText="1"/>
    </xf>
    <xf numFmtId="0" fontId="4" fillId="0" borderId="26" xfId="0" applyFont="1" applyBorder="1" applyAlignment="1">
      <alignment wrapText="1"/>
    </xf>
    <xf numFmtId="0" fontId="4" fillId="0" borderId="29" xfId="0" applyFont="1" applyBorder="1" applyAlignment="1">
      <alignment wrapText="1"/>
    </xf>
    <xf numFmtId="0" fontId="4" fillId="0" borderId="37" xfId="0" applyFont="1" applyBorder="1" applyAlignment="1">
      <alignment horizontal="center" wrapText="1"/>
    </xf>
    <xf numFmtId="0" fontId="0" fillId="34" borderId="23" xfId="0" applyFont="1" applyFill="1" applyBorder="1" applyAlignment="1">
      <alignment vertical="center"/>
    </xf>
    <xf numFmtId="0" fontId="0" fillId="0" borderId="26" xfId="0" applyFont="1" applyBorder="1" applyAlignment="1">
      <alignment horizontal="center" vertical="center" wrapText="1"/>
    </xf>
    <xf numFmtId="15" fontId="0" fillId="0" borderId="26" xfId="0" applyNumberFormat="1" applyFont="1" applyBorder="1" applyAlignment="1">
      <alignment horizontal="center" vertical="center" wrapText="1"/>
    </xf>
    <xf numFmtId="0" fontId="0" fillId="0" borderId="26" xfId="0" applyFont="1" applyBorder="1" applyAlignment="1">
      <alignment horizontal="center" vertical="center" wrapText="1"/>
    </xf>
    <xf numFmtId="0" fontId="0" fillId="0" borderId="41" xfId="0" applyFont="1" applyBorder="1" applyAlignment="1">
      <alignment vertical="center"/>
    </xf>
    <xf numFmtId="0" fontId="0" fillId="36" borderId="26" xfId="0" applyFont="1" applyFill="1" applyBorder="1" applyAlignment="1">
      <alignment horizontal="center" vertical="center" wrapText="1"/>
    </xf>
    <xf numFmtId="0" fontId="4" fillId="0" borderId="26" xfId="0" applyFont="1" applyBorder="1" applyAlignment="1">
      <alignment horizontal="center" wrapText="1"/>
    </xf>
    <xf numFmtId="0" fontId="0" fillId="0" borderId="35" xfId="0" applyFont="1" applyBorder="1" applyAlignment="1">
      <alignment horizontal="center" vertical="center"/>
    </xf>
    <xf numFmtId="49" fontId="4" fillId="0" borderId="39" xfId="0" applyNumberFormat="1" applyFont="1" applyBorder="1" applyAlignment="1">
      <alignment wrapText="1"/>
    </xf>
    <xf numFmtId="0" fontId="0" fillId="0" borderId="36" xfId="0" applyFont="1" applyBorder="1" applyAlignment="1">
      <alignment horizontal="center" vertical="center"/>
    </xf>
    <xf numFmtId="0" fontId="4" fillId="0" borderId="42" xfId="0" applyFont="1" applyBorder="1" applyAlignment="1">
      <alignment wrapText="1"/>
    </xf>
    <xf numFmtId="0" fontId="4" fillId="0" borderId="37" xfId="0" applyFont="1" applyBorder="1" applyAlignment="1">
      <alignment wrapText="1"/>
    </xf>
    <xf numFmtId="0" fontId="4" fillId="35" borderId="37" xfId="0" applyFont="1" applyFill="1" applyBorder="1" applyAlignment="1">
      <alignment wrapText="1"/>
    </xf>
    <xf numFmtId="0" fontId="4" fillId="0" borderId="42" xfId="0" applyFont="1" applyBorder="1" applyAlignment="1">
      <alignment horizontal="center" wrapText="1"/>
    </xf>
    <xf numFmtId="0" fontId="0" fillId="0" borderId="26" xfId="0" applyFont="1" applyBorder="1" applyAlignment="1">
      <alignment horizontal="center" vertical="center"/>
    </xf>
    <xf numFmtId="0" fontId="0" fillId="0" borderId="43" xfId="0" applyFont="1" applyBorder="1" applyAlignment="1">
      <alignment horizontal="center" vertical="center"/>
    </xf>
    <xf numFmtId="0" fontId="0" fillId="0" borderId="26" xfId="0" applyFont="1" applyBorder="1" applyAlignment="1">
      <alignment horizontal="center" vertical="center"/>
    </xf>
    <xf numFmtId="15" fontId="0" fillId="34" borderId="26" xfId="0" applyNumberFormat="1" applyFont="1" applyFill="1" applyBorder="1" applyAlignment="1">
      <alignment horizontal="center" vertical="center" wrapText="1"/>
    </xf>
    <xf numFmtId="0" fontId="0" fillId="34" borderId="26" xfId="0" applyFont="1" applyFill="1" applyBorder="1" applyAlignment="1">
      <alignment horizontal="center" vertical="center" wrapText="1"/>
    </xf>
    <xf numFmtId="0" fontId="99" fillId="35" borderId="37" xfId="0" applyFont="1" applyFill="1" applyBorder="1" applyAlignment="1">
      <alignment horizontal="right"/>
    </xf>
    <xf numFmtId="0" fontId="101" fillId="0" borderId="26" xfId="0" applyFont="1" applyBorder="1" applyAlignment="1">
      <alignment horizontal="center" vertical="center"/>
    </xf>
    <xf numFmtId="0" fontId="0" fillId="0" borderId="43" xfId="0" applyFont="1" applyBorder="1" applyAlignment="1">
      <alignment horizontal="center" vertical="center"/>
    </xf>
    <xf numFmtId="0" fontId="0" fillId="34" borderId="26" xfId="0" applyFont="1" applyFill="1" applyBorder="1" applyAlignment="1">
      <alignment horizontal="center" vertical="center" wrapText="1"/>
    </xf>
    <xf numFmtId="0" fontId="4" fillId="0" borderId="37" xfId="0" applyFont="1" applyBorder="1" applyAlignment="1">
      <alignment horizontal="center" wrapText="1"/>
    </xf>
    <xf numFmtId="49" fontId="4" fillId="0" borderId="0" xfId="0" applyNumberFormat="1" applyFont="1" applyBorder="1" applyAlignment="1">
      <alignment wrapText="1"/>
    </xf>
    <xf numFmtId="0" fontId="102" fillId="34" borderId="0" xfId="0" applyFont="1" applyFill="1" applyBorder="1" applyAlignment="1">
      <alignment horizontal="right" vertical="center"/>
    </xf>
    <xf numFmtId="0" fontId="4" fillId="0" borderId="0" xfId="0" applyFont="1" applyBorder="1" applyAlignment="1">
      <alignment wrapText="1"/>
    </xf>
    <xf numFmtId="0" fontId="4" fillId="0" borderId="42" xfId="0" applyFont="1" applyBorder="1" applyAlignment="1">
      <alignment horizontal="left" wrapText="1"/>
    </xf>
    <xf numFmtId="0" fontId="4" fillId="0" borderId="37" xfId="0" applyFont="1" applyBorder="1" applyAlignment="1">
      <alignment horizontal="left" wrapText="1"/>
    </xf>
    <xf numFmtId="0" fontId="97" fillId="0" borderId="37" xfId="0" applyFont="1" applyBorder="1" applyAlignment="1">
      <alignment horizontal="right" vertical="center"/>
    </xf>
    <xf numFmtId="0" fontId="4" fillId="0" borderId="42" xfId="0" applyFont="1" applyBorder="1" applyAlignment="1">
      <alignment horizontal="center" wrapText="1"/>
    </xf>
    <xf numFmtId="0" fontId="4" fillId="0" borderId="42" xfId="0" applyFont="1" applyBorder="1" applyAlignment="1">
      <alignment horizontal="center" wrapText="1"/>
    </xf>
    <xf numFmtId="0" fontId="4" fillId="35" borderId="0" xfId="0" applyFont="1" applyFill="1" applyBorder="1" applyAlignment="1">
      <alignment wrapText="1"/>
    </xf>
    <xf numFmtId="0" fontId="97" fillId="0" borderId="22" xfId="0" applyFont="1" applyBorder="1" applyAlignment="1">
      <alignment horizontal="center" vertical="center"/>
    </xf>
    <xf numFmtId="0" fontId="103" fillId="34" borderId="31" xfId="0" applyFont="1" applyFill="1" applyBorder="1" applyAlignment="1">
      <alignment vertical="center"/>
    </xf>
    <xf numFmtId="0" fontId="4" fillId="0" borderId="26" xfId="0" applyFont="1" applyBorder="1" applyAlignment="1">
      <alignment wrapText="1"/>
    </xf>
    <xf numFmtId="0" fontId="0" fillId="34" borderId="26" xfId="0" applyFont="1" applyFill="1" applyBorder="1" applyAlignment="1">
      <alignment vertical="center" wrapText="1"/>
    </xf>
    <xf numFmtId="0" fontId="101" fillId="0" borderId="26" xfId="0" applyFont="1" applyBorder="1" applyAlignment="1">
      <alignment vertical="center" wrapText="1"/>
    </xf>
    <xf numFmtId="0" fontId="101" fillId="0" borderId="26" xfId="0" applyFont="1" applyBorder="1" applyAlignment="1">
      <alignment horizontal="center" vertical="center" wrapText="1"/>
    </xf>
    <xf numFmtId="15" fontId="101" fillId="0" borderId="26" xfId="0" applyNumberFormat="1" applyFont="1" applyBorder="1" applyAlignment="1">
      <alignment horizontal="center" vertical="center" wrapText="1"/>
    </xf>
    <xf numFmtId="0" fontId="101" fillId="36" borderId="26" xfId="0" applyFont="1" applyFill="1" applyBorder="1" applyAlignment="1">
      <alignment horizontal="center" vertical="center" wrapText="1"/>
    </xf>
    <xf numFmtId="0" fontId="0" fillId="36" borderId="43" xfId="0" applyFont="1" applyFill="1" applyBorder="1" applyAlignment="1">
      <alignment horizontal="center" vertical="center"/>
    </xf>
    <xf numFmtId="0" fontId="0" fillId="0" borderId="44" xfId="0" applyFont="1" applyBorder="1" applyAlignment="1">
      <alignment horizontal="center" vertical="center"/>
    </xf>
    <xf numFmtId="0" fontId="0" fillId="0" borderId="26" xfId="0" applyFont="1" applyBorder="1" applyAlignment="1">
      <alignment vertical="center" wrapText="1"/>
    </xf>
    <xf numFmtId="0" fontId="80" fillId="0" borderId="45" xfId="0" applyFont="1" applyBorder="1" applyAlignment="1">
      <alignment horizontal="center" vertical="center"/>
    </xf>
    <xf numFmtId="0" fontId="0" fillId="0" borderId="26" xfId="0" applyFont="1" applyBorder="1" applyAlignment="1">
      <alignment vertical="center"/>
    </xf>
    <xf numFmtId="165" fontId="0" fillId="0" borderId="26" xfId="0" applyNumberFormat="1" applyFont="1" applyBorder="1" applyAlignment="1">
      <alignment horizontal="center" vertical="center"/>
    </xf>
    <xf numFmtId="15" fontId="0" fillId="0" borderId="43" xfId="0" applyNumberFormat="1" applyFont="1" applyBorder="1" applyAlignment="1">
      <alignment horizontal="center" vertical="center"/>
    </xf>
    <xf numFmtId="15" fontId="0" fillId="0" borderId="44" xfId="0" applyNumberFormat="1" applyFont="1" applyBorder="1" applyAlignment="1">
      <alignment horizontal="center" vertical="center"/>
    </xf>
    <xf numFmtId="0" fontId="0" fillId="0" borderId="45" xfId="0" applyFont="1" applyBorder="1" applyAlignment="1">
      <alignment horizontal="center" vertical="center"/>
    </xf>
    <xf numFmtId="1" fontId="0" fillId="0" borderId="44" xfId="0" applyNumberFormat="1" applyFont="1" applyBorder="1" applyAlignment="1">
      <alignment horizontal="center" vertical="center"/>
    </xf>
    <xf numFmtId="0" fontId="0" fillId="36" borderId="45" xfId="0" applyFont="1" applyFill="1" applyBorder="1" applyAlignment="1">
      <alignment horizontal="center" vertical="center"/>
    </xf>
    <xf numFmtId="1" fontId="0" fillId="36" borderId="43" xfId="0" applyNumberFormat="1" applyFont="1" applyFill="1" applyBorder="1" applyAlignment="1">
      <alignment horizontal="center" vertical="center"/>
    </xf>
    <xf numFmtId="49" fontId="97" fillId="0" borderId="37" xfId="0" applyNumberFormat="1" applyFont="1" applyBorder="1" applyAlignment="1">
      <alignment vertical="center"/>
    </xf>
    <xf numFmtId="0" fontId="0" fillId="36" borderId="44" xfId="0" applyFont="1" applyFill="1" applyBorder="1" applyAlignment="1">
      <alignment horizontal="center" vertical="center"/>
    </xf>
    <xf numFmtId="49" fontId="97" fillId="0" borderId="22" xfId="0" applyNumberFormat="1" applyFont="1" applyBorder="1" applyAlignment="1">
      <alignment vertical="center"/>
    </xf>
    <xf numFmtId="49" fontId="4" fillId="0" borderId="0" xfId="0" applyNumberFormat="1" applyFont="1" applyBorder="1" applyAlignment="1">
      <alignment wrapText="1"/>
    </xf>
    <xf numFmtId="49" fontId="85" fillId="33" borderId="23" xfId="0" applyNumberFormat="1" applyFont="1" applyFill="1" applyBorder="1" applyAlignment="1">
      <alignment horizontal="center" vertical="center"/>
    </xf>
    <xf numFmtId="49" fontId="4" fillId="38" borderId="0" xfId="0" applyNumberFormat="1" applyFont="1" applyFill="1" applyBorder="1" applyAlignment="1">
      <alignment wrapText="1"/>
    </xf>
    <xf numFmtId="49" fontId="85" fillId="38" borderId="0" xfId="0" applyNumberFormat="1" applyFont="1" applyFill="1" applyBorder="1" applyAlignment="1">
      <alignment horizontal="center" vertical="center"/>
    </xf>
    <xf numFmtId="49" fontId="97" fillId="38" borderId="0" xfId="0" applyNumberFormat="1" applyFont="1" applyFill="1" applyBorder="1" applyAlignment="1">
      <alignment vertical="center"/>
    </xf>
    <xf numFmtId="49" fontId="4" fillId="0" borderId="0" xfId="0" applyNumberFormat="1" applyFont="1" applyBorder="1" applyAlignment="1">
      <alignment wrapText="1"/>
    </xf>
    <xf numFmtId="0" fontId="97" fillId="38" borderId="24" xfId="0" applyFont="1" applyFill="1" applyBorder="1" applyAlignment="1">
      <alignment vertical="center"/>
    </xf>
    <xf numFmtId="49" fontId="4" fillId="38" borderId="24" xfId="0" applyNumberFormat="1" applyFont="1" applyFill="1" applyBorder="1" applyAlignment="1">
      <alignment wrapText="1"/>
    </xf>
    <xf numFmtId="0" fontId="4" fillId="34" borderId="0" xfId="0" applyFont="1" applyFill="1" applyBorder="1" applyAlignment="1">
      <alignment wrapText="1"/>
    </xf>
    <xf numFmtId="0" fontId="96" fillId="38" borderId="22" xfId="0" applyFont="1" applyFill="1" applyBorder="1" applyAlignment="1">
      <alignment horizontal="right" vertical="center"/>
    </xf>
    <xf numFmtId="0" fontId="97" fillId="38" borderId="32" xfId="0" applyFont="1" applyFill="1" applyBorder="1" applyAlignment="1">
      <alignment vertical="center"/>
    </xf>
    <xf numFmtId="49" fontId="97" fillId="38" borderId="24" xfId="0" applyNumberFormat="1" applyFont="1" applyFill="1" applyBorder="1" applyAlignment="1">
      <alignment vertical="center"/>
    </xf>
    <xf numFmtId="49" fontId="4" fillId="38" borderId="37" xfId="0" applyNumberFormat="1" applyFont="1" applyFill="1" applyBorder="1" applyAlignment="1">
      <alignment wrapText="1"/>
    </xf>
    <xf numFmtId="49" fontId="97" fillId="38" borderId="30" xfId="0" applyNumberFormat="1" applyFont="1" applyFill="1" applyBorder="1" applyAlignment="1">
      <alignment horizontal="center" vertical="center"/>
    </xf>
    <xf numFmtId="49" fontId="97" fillId="38" borderId="22" xfId="0" applyNumberFormat="1" applyFont="1" applyFill="1" applyBorder="1" applyAlignment="1">
      <alignment vertical="center"/>
    </xf>
    <xf numFmtId="49" fontId="4" fillId="0" borderId="24" xfId="0" applyNumberFormat="1" applyFont="1" applyBorder="1" applyAlignment="1">
      <alignment wrapText="1"/>
    </xf>
    <xf numFmtId="49" fontId="97" fillId="38" borderId="23" xfId="0" applyNumberFormat="1" applyFont="1" applyFill="1" applyBorder="1" applyAlignment="1">
      <alignment vertical="center"/>
    </xf>
    <xf numFmtId="0" fontId="4" fillId="35" borderId="37" xfId="0" applyFont="1" applyFill="1" applyBorder="1" applyAlignment="1">
      <alignment wrapText="1"/>
    </xf>
    <xf numFmtId="49" fontId="4" fillId="0" borderId="24" xfId="0" applyNumberFormat="1" applyFont="1" applyBorder="1" applyAlignment="1">
      <alignment wrapText="1"/>
    </xf>
    <xf numFmtId="49" fontId="97" fillId="0" borderId="39" xfId="0" applyNumberFormat="1" applyFont="1" applyBorder="1" applyAlignment="1">
      <alignment horizontal="left" vertical="center"/>
    </xf>
    <xf numFmtId="49" fontId="104" fillId="0" borderId="37" xfId="0" applyNumberFormat="1" applyFont="1" applyBorder="1" applyAlignment="1">
      <alignment horizontal="right" vertical="center"/>
    </xf>
    <xf numFmtId="0" fontId="98" fillId="37" borderId="24" xfId="0" applyFont="1" applyFill="1" applyBorder="1" applyAlignment="1">
      <alignment horizontal="center"/>
    </xf>
    <xf numFmtId="49" fontId="104" fillId="0" borderId="0" xfId="0" applyNumberFormat="1" applyFont="1" applyAlignment="1">
      <alignment horizontal="right" vertical="center"/>
    </xf>
    <xf numFmtId="49" fontId="92" fillId="0" borderId="24" xfId="0" applyNumberFormat="1" applyFont="1" applyBorder="1" applyAlignment="1">
      <alignment horizontal="center" vertical="center"/>
    </xf>
    <xf numFmtId="49" fontId="97" fillId="0" borderId="27" xfId="0" applyNumberFormat="1" applyFont="1" applyBorder="1" applyAlignment="1">
      <alignment horizontal="center" vertical="center"/>
    </xf>
    <xf numFmtId="1" fontId="97" fillId="0" borderId="27" xfId="0" applyNumberFormat="1" applyFont="1" applyBorder="1" applyAlignment="1">
      <alignment horizontal="center" vertical="center"/>
    </xf>
    <xf numFmtId="49" fontId="92" fillId="0" borderId="27" xfId="0" applyNumberFormat="1" applyFont="1" applyBorder="1" applyAlignment="1">
      <alignment vertical="center"/>
    </xf>
    <xf numFmtId="49" fontId="88" fillId="0" borderId="27" xfId="0" applyNumberFormat="1" applyFont="1" applyBorder="1" applyAlignment="1">
      <alignment vertical="center"/>
    </xf>
    <xf numFmtId="49" fontId="104" fillId="0" borderId="27" xfId="0" applyNumberFormat="1" applyFont="1" applyBorder="1" applyAlignment="1">
      <alignment horizontal="right" vertical="center"/>
    </xf>
    <xf numFmtId="49" fontId="104" fillId="0" borderId="24" xfId="0" applyNumberFormat="1" applyFont="1" applyBorder="1" applyAlignment="1">
      <alignment horizontal="right" vertical="center"/>
    </xf>
    <xf numFmtId="0" fontId="86" fillId="33" borderId="46" xfId="0" applyFont="1" applyFill="1" applyBorder="1" applyAlignment="1">
      <alignment vertical="center"/>
    </xf>
    <xf numFmtId="0" fontId="86" fillId="33" borderId="27" xfId="0" applyFont="1" applyFill="1" applyBorder="1" applyAlignment="1">
      <alignment vertical="center"/>
    </xf>
    <xf numFmtId="0" fontId="86" fillId="33" borderId="29" xfId="0" applyFont="1" applyFill="1" applyBorder="1" applyAlignment="1">
      <alignment vertical="center"/>
    </xf>
    <xf numFmtId="49" fontId="86" fillId="33" borderId="46" xfId="0" applyNumberFormat="1" applyFont="1" applyFill="1" applyBorder="1" applyAlignment="1">
      <alignment horizontal="center" vertical="center"/>
    </xf>
    <xf numFmtId="49" fontId="86" fillId="33" borderId="27" xfId="0" applyNumberFormat="1" applyFont="1" applyFill="1" applyBorder="1" applyAlignment="1">
      <alignment vertical="center"/>
    </xf>
    <xf numFmtId="49" fontId="86" fillId="33" borderId="27" xfId="0" applyNumberFormat="1" applyFont="1" applyFill="1" applyBorder="1" applyAlignment="1">
      <alignment horizontal="center" vertical="center"/>
    </xf>
    <xf numFmtId="49" fontId="86" fillId="33" borderId="29" xfId="0" applyNumberFormat="1" applyFont="1" applyFill="1" applyBorder="1" applyAlignment="1">
      <alignment horizontal="center" vertical="center"/>
    </xf>
    <xf numFmtId="49" fontId="87" fillId="33" borderId="27" xfId="0" applyNumberFormat="1" applyFont="1" applyFill="1" applyBorder="1" applyAlignment="1">
      <alignment vertical="center"/>
    </xf>
    <xf numFmtId="49" fontId="87" fillId="33" borderId="29" xfId="0" applyNumberFormat="1" applyFont="1" applyFill="1" applyBorder="1" applyAlignment="1">
      <alignment vertical="center"/>
    </xf>
    <xf numFmtId="49" fontId="86" fillId="33" borderId="46" xfId="0" applyNumberFormat="1" applyFont="1" applyFill="1" applyBorder="1" applyAlignment="1">
      <alignment horizontal="left" vertical="center"/>
    </xf>
    <xf numFmtId="49" fontId="86" fillId="33" borderId="27" xfId="0" applyNumberFormat="1" applyFont="1" applyFill="1" applyBorder="1" applyAlignment="1">
      <alignment horizontal="left" vertical="center"/>
    </xf>
    <xf numFmtId="49" fontId="86" fillId="0" borderId="27" xfId="0" applyNumberFormat="1" applyFont="1" applyBorder="1" applyAlignment="1">
      <alignment horizontal="left" vertical="center"/>
    </xf>
    <xf numFmtId="49" fontId="87" fillId="34" borderId="29" xfId="0" applyNumberFormat="1" applyFont="1" applyFill="1" applyBorder="1" applyAlignment="1">
      <alignment vertical="center"/>
    </xf>
    <xf numFmtId="0" fontId="0" fillId="0" borderId="23" xfId="0" applyFont="1" applyBorder="1" applyAlignment="1">
      <alignment vertical="center"/>
    </xf>
    <xf numFmtId="49" fontId="85" fillId="0" borderId="30" xfId="0" applyNumberFormat="1" applyFont="1" applyBorder="1" applyAlignment="1">
      <alignment vertical="center"/>
    </xf>
    <xf numFmtId="49" fontId="85" fillId="0" borderId="22" xfId="0" applyNumberFormat="1" applyFont="1" applyBorder="1" applyAlignment="1">
      <alignment vertical="center"/>
    </xf>
    <xf numFmtId="49" fontId="85" fillId="0" borderId="31" xfId="0" applyNumberFormat="1" applyFont="1" applyBorder="1" applyAlignment="1">
      <alignment horizontal="right" vertical="center"/>
    </xf>
    <xf numFmtId="49" fontId="85" fillId="0" borderId="30" xfId="0" applyNumberFormat="1" applyFont="1" applyBorder="1" applyAlignment="1">
      <alignment horizontal="center" vertical="center"/>
    </xf>
    <xf numFmtId="0" fontId="85" fillId="34" borderId="31" xfId="0" applyFont="1" applyFill="1" applyBorder="1" applyAlignment="1">
      <alignment vertical="center"/>
    </xf>
    <xf numFmtId="0" fontId="85" fillId="34" borderId="22" xfId="0" applyFont="1" applyFill="1" applyBorder="1" applyAlignment="1">
      <alignment vertical="center"/>
    </xf>
    <xf numFmtId="49" fontId="85" fillId="34" borderId="31" xfId="0" applyNumberFormat="1" applyFont="1" applyFill="1" applyBorder="1" applyAlignment="1">
      <alignment vertical="center"/>
    </xf>
    <xf numFmtId="49" fontId="96" fillId="0" borderId="22" xfId="0" applyNumberFormat="1" applyFont="1" applyBorder="1" applyAlignment="1">
      <alignment vertical="center"/>
    </xf>
    <xf numFmtId="49" fontId="96" fillId="0" borderId="31" xfId="0" applyNumberFormat="1" applyFont="1" applyBorder="1" applyAlignment="1">
      <alignment vertical="center"/>
    </xf>
    <xf numFmtId="49" fontId="86" fillId="34" borderId="30" xfId="0" applyNumberFormat="1" applyFont="1" applyFill="1" applyBorder="1" applyAlignment="1">
      <alignment vertical="center"/>
    </xf>
    <xf numFmtId="49" fontId="86" fillId="33" borderId="22" xfId="0" applyNumberFormat="1" applyFont="1" applyFill="1" applyBorder="1" applyAlignment="1">
      <alignment vertical="center"/>
    </xf>
    <xf numFmtId="49" fontId="96" fillId="33" borderId="31" xfId="0" applyNumberFormat="1" applyFont="1" applyFill="1" applyBorder="1" applyAlignment="1">
      <alignment vertical="center"/>
    </xf>
    <xf numFmtId="49" fontId="85" fillId="0" borderId="23" xfId="0" applyNumberFormat="1" applyFont="1" applyBorder="1" applyAlignment="1">
      <alignment vertical="center"/>
    </xf>
    <xf numFmtId="49" fontId="85" fillId="0" borderId="0" xfId="0" applyNumberFormat="1" applyFont="1" applyAlignment="1">
      <alignment vertical="center"/>
    </xf>
    <xf numFmtId="49" fontId="85" fillId="0" borderId="39" xfId="0" applyNumberFormat="1" applyFont="1" applyBorder="1" applyAlignment="1">
      <alignment horizontal="right" vertical="center"/>
    </xf>
    <xf numFmtId="49" fontId="85" fillId="0" borderId="23" xfId="0" applyNumberFormat="1" applyFont="1" applyBorder="1" applyAlignment="1">
      <alignment horizontal="center" vertical="center"/>
    </xf>
    <xf numFmtId="0" fontId="85" fillId="34" borderId="39" xfId="0" applyFont="1" applyFill="1" applyBorder="1" applyAlignment="1">
      <alignment vertical="center"/>
    </xf>
    <xf numFmtId="0" fontId="85" fillId="34" borderId="0" xfId="0" applyFont="1" applyFill="1" applyBorder="1" applyAlignment="1">
      <alignment vertical="center"/>
    </xf>
    <xf numFmtId="49" fontId="85" fillId="34" borderId="39" xfId="0" applyNumberFormat="1" applyFont="1" applyFill="1" applyBorder="1" applyAlignment="1">
      <alignment vertical="center"/>
    </xf>
    <xf numFmtId="49" fontId="96" fillId="0" borderId="0" xfId="0" applyNumberFormat="1" applyFont="1" applyAlignment="1">
      <alignment vertical="center"/>
    </xf>
    <xf numFmtId="49" fontId="96" fillId="0" borderId="39" xfId="0" applyNumberFormat="1" applyFont="1" applyBorder="1" applyAlignment="1">
      <alignment vertical="center"/>
    </xf>
    <xf numFmtId="0" fontId="85" fillId="0" borderId="32" xfId="0" applyFont="1" applyBorder="1" applyAlignment="1">
      <alignment vertical="center"/>
    </xf>
    <xf numFmtId="49" fontId="96" fillId="0" borderId="24" xfId="0" applyNumberFormat="1" applyFont="1" applyBorder="1" applyAlignment="1">
      <alignment vertical="center"/>
    </xf>
    <xf numFmtId="49" fontId="85" fillId="0" borderId="24" xfId="0" applyNumberFormat="1" applyFont="1" applyBorder="1" applyAlignment="1">
      <alignment vertical="center"/>
    </xf>
    <xf numFmtId="49" fontId="96" fillId="0" borderId="37" xfId="0" applyNumberFormat="1" applyFont="1" applyBorder="1" applyAlignment="1">
      <alignment vertical="center"/>
    </xf>
    <xf numFmtId="49" fontId="85" fillId="0" borderId="32" xfId="0" applyNumberFormat="1" applyFont="1" applyBorder="1" applyAlignment="1">
      <alignment vertical="center"/>
    </xf>
    <xf numFmtId="49" fontId="85" fillId="0" borderId="37" xfId="0" applyNumberFormat="1" applyFont="1" applyBorder="1" applyAlignment="1">
      <alignment horizontal="right" vertical="center"/>
    </xf>
    <xf numFmtId="0" fontId="85" fillId="33" borderId="30" xfId="0" applyFont="1" applyFill="1" applyBorder="1" applyAlignment="1">
      <alignment vertical="center"/>
    </xf>
    <xf numFmtId="49" fontId="85" fillId="33" borderId="22" xfId="0" applyNumberFormat="1" applyFont="1" applyFill="1" applyBorder="1" applyAlignment="1">
      <alignment horizontal="right" vertical="center"/>
    </xf>
    <xf numFmtId="49" fontId="85" fillId="33" borderId="31" xfId="0" applyNumberFormat="1" applyFont="1" applyFill="1" applyBorder="1" applyAlignment="1">
      <alignment horizontal="right" vertical="center"/>
    </xf>
    <xf numFmtId="0" fontId="86" fillId="33" borderId="32" xfId="0" applyFont="1" applyFill="1" applyBorder="1" applyAlignment="1">
      <alignment vertical="center"/>
    </xf>
    <xf numFmtId="0" fontId="86" fillId="33" borderId="24" xfId="0" applyFont="1" applyFill="1" applyBorder="1" applyAlignment="1">
      <alignment vertical="center"/>
    </xf>
    <xf numFmtId="0" fontId="86" fillId="33" borderId="37" xfId="0" applyFont="1" applyFill="1" applyBorder="1" applyAlignment="1">
      <alignment vertical="center"/>
    </xf>
    <xf numFmtId="0" fontId="85" fillId="0" borderId="39" xfId="0" applyFont="1" applyBorder="1" applyAlignment="1">
      <alignment horizontal="right" vertical="center"/>
    </xf>
    <xf numFmtId="0" fontId="85" fillId="0" borderId="37" xfId="0" applyFont="1" applyBorder="1" applyAlignment="1">
      <alignment horizontal="right" vertical="center"/>
    </xf>
    <xf numFmtId="49" fontId="85" fillId="0" borderId="32" xfId="0" applyNumberFormat="1" applyFont="1" applyBorder="1" applyAlignment="1">
      <alignment horizontal="center" vertical="center"/>
    </xf>
    <xf numFmtId="0" fontId="85" fillId="34" borderId="37" xfId="0" applyFont="1" applyFill="1" applyBorder="1" applyAlignment="1">
      <alignment vertical="center"/>
    </xf>
    <xf numFmtId="0" fontId="85" fillId="34" borderId="24" xfId="0" applyFont="1" applyFill="1" applyBorder="1" applyAlignment="1">
      <alignment vertical="center"/>
    </xf>
    <xf numFmtId="49" fontId="85" fillId="34" borderId="37" xfId="0" applyNumberFormat="1" applyFont="1" applyFill="1" applyBorder="1" applyAlignment="1">
      <alignment vertical="center"/>
    </xf>
    <xf numFmtId="0" fontId="105" fillId="34" borderId="37" xfId="0" applyFont="1" applyFill="1" applyBorder="1" applyAlignment="1">
      <alignment horizontal="right" vertical="center"/>
    </xf>
    <xf numFmtId="0" fontId="0" fillId="0" borderId="22" xfId="0" applyFont="1" applyBorder="1" applyAlignment="1">
      <alignment/>
    </xf>
    <xf numFmtId="0" fontId="81" fillId="37" borderId="16" xfId="0" applyFont="1" applyFill="1" applyBorder="1" applyAlignment="1">
      <alignment horizontal="center" vertical="center"/>
    </xf>
    <xf numFmtId="0" fontId="4" fillId="0" borderId="12" xfId="0" applyFont="1" applyBorder="1" applyAlignment="1">
      <alignment wrapText="1"/>
    </xf>
    <xf numFmtId="0" fontId="106" fillId="35" borderId="16" xfId="0" applyFont="1" applyFill="1" applyBorder="1" applyAlignment="1">
      <alignment horizontal="center" vertical="center"/>
    </xf>
    <xf numFmtId="0" fontId="107" fillId="37" borderId="46" xfId="0" applyFont="1" applyFill="1" applyBorder="1" applyAlignment="1">
      <alignment vertical="center"/>
    </xf>
    <xf numFmtId="0" fontId="4" fillId="0" borderId="27" xfId="0" applyFont="1" applyBorder="1" applyAlignment="1">
      <alignment wrapText="1"/>
    </xf>
    <xf numFmtId="0" fontId="30" fillId="37" borderId="27" xfId="0" applyFont="1" applyFill="1" applyBorder="1" applyAlignment="1">
      <alignment horizontal="left"/>
    </xf>
    <xf numFmtId="0" fontId="4" fillId="0" borderId="29" xfId="0" applyFont="1" applyBorder="1" applyAlignment="1">
      <alignment wrapText="1"/>
    </xf>
    <xf numFmtId="49" fontId="86" fillId="33" borderId="0" xfId="0" applyNumberFormat="1" applyFont="1" applyFill="1" applyBorder="1" applyAlignment="1">
      <alignment horizontal="right" vertical="center"/>
    </xf>
    <xf numFmtId="0" fontId="4" fillId="0" borderId="0" xfId="0" applyFont="1" applyBorder="1" applyAlignment="1">
      <alignment wrapText="1"/>
    </xf>
    <xf numFmtId="49" fontId="84" fillId="33" borderId="20" xfId="0" applyNumberFormat="1" applyFont="1" applyFill="1" applyBorder="1" applyAlignment="1">
      <alignment horizontal="left" vertical="center"/>
    </xf>
    <xf numFmtId="0" fontId="4" fillId="0" borderId="15" xfId="0" applyFont="1" applyBorder="1" applyAlignment="1">
      <alignment wrapText="1"/>
    </xf>
    <xf numFmtId="49" fontId="82" fillId="0" borderId="10" xfId="0" applyNumberFormat="1" applyFont="1" applyBorder="1" applyAlignment="1">
      <alignment horizontal="left"/>
    </xf>
    <xf numFmtId="0" fontId="4" fillId="0" borderId="10" xfId="0" applyFont="1" applyBorder="1" applyAlignment="1">
      <alignment wrapText="1"/>
    </xf>
    <xf numFmtId="49" fontId="108" fillId="0" borderId="0" xfId="0" applyNumberFormat="1" applyFont="1" applyAlignment="1">
      <alignment vertical="top"/>
    </xf>
    <xf numFmtId="0" fontId="0" fillId="0" borderId="0" xfId="0" applyFont="1" applyAlignment="1">
      <alignment wrapText="1"/>
    </xf>
    <xf numFmtId="49" fontId="92" fillId="0" borderId="10" xfId="0" applyNumberFormat="1" applyFont="1" applyBorder="1" applyAlignment="1">
      <alignment horizontal="left" vertical="center"/>
    </xf>
    <xf numFmtId="164" fontId="92" fillId="0" borderId="10" xfId="0" applyNumberFormat="1" applyFont="1" applyBorder="1" applyAlignment="1">
      <alignment horizontal="left" vertical="center"/>
    </xf>
    <xf numFmtId="15" fontId="86" fillId="33" borderId="0" xfId="0" applyNumberFormat="1" applyFont="1" applyFill="1" applyBorder="1" applyAlignment="1">
      <alignment horizontal="left" vertical="center"/>
    </xf>
    <xf numFmtId="49" fontId="80" fillId="0" borderId="0" xfId="0" applyNumberFormat="1" applyFont="1" applyAlignment="1">
      <alignment horizontal="left"/>
    </xf>
    <xf numFmtId="49" fontId="82" fillId="0" borderId="0" xfId="0" applyNumberFormat="1" applyFont="1" applyAlignment="1">
      <alignment horizontal="left"/>
    </xf>
    <xf numFmtId="49" fontId="109" fillId="39" borderId="0" xfId="0" applyNumberFormat="1" applyFont="1" applyFill="1" applyAlignment="1">
      <alignment horizontal="center" vertical="center"/>
    </xf>
    <xf numFmtId="0" fontId="110" fillId="39" borderId="47" xfId="0" applyFont="1" applyFill="1" applyBorder="1" applyAlignment="1">
      <alignment horizontal="center" vertical="center" wrapText="1"/>
    </xf>
    <xf numFmtId="0" fontId="4" fillId="0" borderId="28" xfId="0" applyFont="1" applyBorder="1" applyAlignment="1">
      <alignment wrapText="1"/>
    </xf>
    <xf numFmtId="0" fontId="4" fillId="0" borderId="42" xfId="0" applyFont="1" applyBorder="1" applyAlignment="1">
      <alignment wrapText="1"/>
    </xf>
  </cellXfs>
  <cellStyles count="48">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xfId="51"/>
    <cellStyle name="Currency [0]"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Hyperlink" xfId="60"/>
    <cellStyle name="Υπολογισμός" xfId="61"/>
  </cellStyles>
  <dxfs count="7">
    <dxf>
      <font>
        <color rgb="FF0000FF"/>
      </font>
      <fill>
        <patternFill patternType="solid">
          <fgColor rgb="FF0000FF"/>
          <bgColor rgb="FF0000FF"/>
        </patternFill>
      </fill>
      <alignment wrapText="1"/>
      <border>
        <left/>
        <right/>
        <top/>
        <bottom/>
      </border>
    </dxf>
    <dxf>
      <font>
        <color rgb="FF0000FF"/>
      </font>
      <fill>
        <patternFill patternType="solid">
          <fgColor rgb="FF0000FF"/>
          <bgColor rgb="FF0000FF"/>
        </patternFill>
      </fill>
      <alignment wrapText="1"/>
      <border>
        <left/>
        <right/>
        <top/>
        <bottom/>
      </border>
    </dxf>
    <dxf>
      <font>
        <color rgb="FF0000FF"/>
      </font>
      <fill>
        <patternFill patternType="solid">
          <fgColor rgb="FF0000FF"/>
          <bgColor rgb="FF0000FF"/>
        </patternFill>
      </fill>
      <alignment wrapText="1"/>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DDDDDD"/>
      </font>
      <fill>
        <patternFill patternType="solid">
          <fgColor rgb="FFDDDDDD"/>
          <bgColor rgb="FFDDDDDD"/>
        </patternFill>
      </fill>
      <border>
        <left/>
        <right/>
        <top/>
        <bottom/>
      </border>
    </dxf>
    <dxf>
      <font>
        <color rgb="FF0000FF"/>
      </font>
      <fill>
        <patternFill patternType="solid">
          <fgColor rgb="FF0000FF"/>
          <bgColor rgb="FF0000FF"/>
        </patternFill>
      </fill>
      <alignment wrapText="1" readingOrder="0"/>
      <border>
        <left>
          <color rgb="FF000000"/>
        </left>
        <right>
          <color rgb="FF000000"/>
        </right>
        <top/>
        <bottom>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504825</xdr:colOff>
      <xdr:row>0</xdr:row>
      <xdr:rowOff>76200</xdr:rowOff>
    </xdr:from>
    <xdr:to>
      <xdr:col>4</xdr:col>
      <xdr:colOff>1228725</xdr:colOff>
      <xdr:row>0</xdr:row>
      <xdr:rowOff>495300</xdr:rowOff>
    </xdr:to>
    <xdr:pic>
      <xdr:nvPicPr>
        <xdr:cNvPr id="1" name="image00.png"/>
        <xdr:cNvPicPr preferRelativeResize="1">
          <a:picLocks noChangeAspect="1"/>
        </xdr:cNvPicPr>
      </xdr:nvPicPr>
      <xdr:blipFill>
        <a:blip r:embed="rId1"/>
        <a:stretch>
          <a:fillRect/>
        </a:stretch>
      </xdr:blipFill>
      <xdr:spPr>
        <a:xfrm>
          <a:off x="5610225" y="76200"/>
          <a:ext cx="723900" cy="419100"/>
        </a:xfrm>
        <a:prstGeom prst="rect">
          <a:avLst/>
        </a:prstGeom>
        <a:noFill/>
        <a:ln w="9525" cmpd="sng">
          <a:noFill/>
        </a:ln>
      </xdr:spPr>
    </xdr:pic>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22</xdr:col>
      <xdr:colOff>723900</xdr:colOff>
      <xdr:row>40</xdr:row>
      <xdr:rowOff>66675</xdr:rowOff>
    </xdr:to>
    <xdr:sp>
      <xdr:nvSpPr>
        <xdr:cNvPr id="1" name="Rectangle 3" hidden="1"/>
        <xdr:cNvSpPr>
          <a:spLocks/>
        </xdr:cNvSpPr>
      </xdr:nvSpPr>
      <xdr:spPr>
        <a:xfrm>
          <a:off x="0" y="0"/>
          <a:ext cx="9525000" cy="95250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19</xdr:col>
      <xdr:colOff>2409825</xdr:colOff>
      <xdr:row>81</xdr:row>
      <xdr:rowOff>28575</xdr:rowOff>
    </xdr:to>
    <xdr:sp>
      <xdr:nvSpPr>
        <xdr:cNvPr id="1" name="Rectangle 17" hidden="1"/>
        <xdr:cNvSpPr>
          <a:spLocks/>
        </xdr:cNvSpPr>
      </xdr:nvSpPr>
      <xdr:spPr>
        <a:xfrm>
          <a:off x="0" y="0"/>
          <a:ext cx="9525000" cy="95250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ennisofficial.com/" TargetMode="External" /><Relationship Id="rId2" Type="http://schemas.openxmlformats.org/officeDocument/2006/relationships/hyperlink" Target="mailto:anders.wennberg@itftennis.com" TargetMode="Externa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0"/>
  <sheetViews>
    <sheetView showGridLines="0" zoomScalePageLayoutView="0" workbookViewId="0" topLeftCell="A1">
      <selection activeCell="A1" sqref="A1"/>
    </sheetView>
  </sheetViews>
  <sheetFormatPr defaultColWidth="17.28125" defaultRowHeight="15.75" customHeight="1"/>
  <cols>
    <col min="1" max="5" width="19.140625" style="0" customWidth="1"/>
    <col min="6" max="7" width="9.140625" style="0" customWidth="1"/>
  </cols>
  <sheetData>
    <row r="1" spans="1:7" ht="49.5" customHeight="1">
      <c r="A1" s="1" t="s">
        <v>0</v>
      </c>
      <c r="B1" s="1"/>
      <c r="C1" s="1"/>
      <c r="D1" s="1"/>
      <c r="E1" s="2"/>
      <c r="F1" s="3"/>
      <c r="G1" s="3"/>
    </row>
    <row r="2" spans="1:7" ht="36.75" customHeight="1">
      <c r="A2" s="316" t="s">
        <v>1</v>
      </c>
      <c r="B2" s="315"/>
      <c r="C2" s="315"/>
      <c r="D2" s="315"/>
      <c r="E2" s="315"/>
      <c r="F2" s="4"/>
      <c r="G2" s="6"/>
    </row>
    <row r="3" spans="1:7" ht="6" customHeight="1">
      <c r="A3" s="7"/>
      <c r="B3" s="9"/>
      <c r="C3" s="9"/>
      <c r="D3" s="9"/>
      <c r="E3" s="10"/>
      <c r="F3" s="3"/>
      <c r="G3" s="3"/>
    </row>
    <row r="4" spans="1:7" ht="20.25" customHeight="1">
      <c r="A4" s="314" t="s">
        <v>2</v>
      </c>
      <c r="B4" s="315"/>
      <c r="C4" s="315"/>
      <c r="D4" s="315"/>
      <c r="E4" s="315"/>
      <c r="F4" s="17"/>
      <c r="G4" s="3"/>
    </row>
    <row r="5" spans="1:7" ht="15" customHeight="1">
      <c r="A5" s="20" t="s">
        <v>3</v>
      </c>
      <c r="B5" s="21"/>
      <c r="C5" s="22"/>
      <c r="D5" s="23"/>
      <c r="E5" s="24"/>
      <c r="F5" s="25"/>
      <c r="G5" s="26"/>
    </row>
    <row r="6" spans="1:7" ht="24" customHeight="1">
      <c r="A6" s="317" t="s">
        <v>6</v>
      </c>
      <c r="B6" s="318"/>
      <c r="C6" s="318"/>
      <c r="D6" s="33"/>
      <c r="E6" s="42" t="s">
        <v>12</v>
      </c>
      <c r="F6" s="3"/>
      <c r="G6" s="3"/>
    </row>
    <row r="7" spans="1:7" ht="15" customHeight="1">
      <c r="A7" s="49" t="s">
        <v>14</v>
      </c>
      <c r="B7" s="60"/>
      <c r="C7" s="61"/>
      <c r="D7" s="62" t="s">
        <v>20</v>
      </c>
      <c r="E7" s="64" t="str">
        <f>HYPERLINK("http://www.tennisofficial.com/","www.tennisofficial.com")</f>
        <v>www.tennisofficial.com</v>
      </c>
      <c r="F7" s="25"/>
      <c r="G7" s="26"/>
    </row>
    <row r="8" spans="1:7" ht="16.5" customHeight="1">
      <c r="A8" s="74" t="s">
        <v>23</v>
      </c>
      <c r="B8" s="81"/>
      <c r="C8" s="82"/>
      <c r="D8" s="84"/>
      <c r="E8" s="85"/>
      <c r="F8" s="3"/>
      <c r="G8" s="3"/>
    </row>
    <row r="9" spans="1:7" ht="15" customHeight="1">
      <c r="A9" s="87" t="s">
        <v>5</v>
      </c>
      <c r="B9" s="91"/>
      <c r="C9" s="98" t="s">
        <v>7</v>
      </c>
      <c r="D9" s="98" t="s">
        <v>9</v>
      </c>
      <c r="E9" s="99" t="s">
        <v>29</v>
      </c>
      <c r="F9" s="3"/>
      <c r="G9" s="3"/>
    </row>
    <row r="10" spans="1:7" ht="12.75" customHeight="1">
      <c r="A10" s="104" t="s">
        <v>30</v>
      </c>
      <c r="B10" s="107"/>
      <c r="C10" s="108" t="s">
        <v>33</v>
      </c>
      <c r="D10" s="109" t="s">
        <v>34</v>
      </c>
      <c r="E10" s="319" t="s">
        <v>35</v>
      </c>
      <c r="F10" s="320"/>
      <c r="G10" s="3"/>
    </row>
    <row r="11" spans="1:7" ht="12.75" customHeight="1">
      <c r="A11" s="121" t="s">
        <v>39</v>
      </c>
      <c r="B11" s="91"/>
      <c r="C11" s="122"/>
      <c r="D11" s="122"/>
      <c r="E11" s="127"/>
      <c r="F11" s="128"/>
      <c r="G11" s="128"/>
    </row>
    <row r="12" spans="1:7" ht="12.75" customHeight="1">
      <c r="A12" s="130" t="s">
        <v>44</v>
      </c>
      <c r="B12" s="140"/>
      <c r="C12" s="3"/>
      <c r="D12" s="141"/>
      <c r="E12" s="149"/>
      <c r="F12" s="3"/>
      <c r="G12" s="3"/>
    </row>
    <row r="13" spans="1:7" ht="7.5" customHeight="1">
      <c r="A13" s="150"/>
      <c r="B13" s="128"/>
      <c r="C13" s="128"/>
      <c r="D13" s="128"/>
      <c r="E13" s="151"/>
      <c r="F13" s="128"/>
      <c r="G13" s="128"/>
    </row>
    <row r="14" spans="1:7" ht="107.25" customHeight="1">
      <c r="A14" s="128"/>
      <c r="B14" s="128"/>
      <c r="C14" s="128"/>
      <c r="D14" s="128"/>
      <c r="E14" s="151"/>
      <c r="F14" s="128"/>
      <c r="G14" s="128"/>
    </row>
    <row r="15" spans="1:7" ht="12.75" customHeight="1">
      <c r="A15" s="154" t="s">
        <v>53</v>
      </c>
      <c r="B15" s="154"/>
      <c r="C15" s="154"/>
      <c r="D15" s="154"/>
      <c r="E15" s="151"/>
      <c r="F15" s="128"/>
      <c r="G15" s="128"/>
    </row>
    <row r="16" spans="1:7" ht="12.75" customHeight="1">
      <c r="A16" s="154" t="s">
        <v>57</v>
      </c>
      <c r="B16" s="154"/>
      <c r="C16" s="154"/>
      <c r="D16" s="154"/>
      <c r="E16" s="157"/>
      <c r="F16" s="128"/>
      <c r="G16" s="128"/>
    </row>
    <row r="17" spans="1:7" ht="12.75" customHeight="1">
      <c r="A17" s="159" t="s">
        <v>58</v>
      </c>
      <c r="B17" s="166" t="str">
        <f>HYPERLINK("mailto:anders.wennberg@itftennis.com","anders.wennberg@itftennis.com")</f>
        <v>anders.wennberg@itftennis.com</v>
      </c>
      <c r="C17" s="166"/>
      <c r="D17" s="166"/>
      <c r="E17" s="151"/>
      <c r="F17" s="128"/>
      <c r="G17" s="128"/>
    </row>
    <row r="18" spans="1:7" ht="12.75" customHeight="1">
      <c r="A18" s="128"/>
      <c r="B18" s="128"/>
      <c r="C18" s="128"/>
      <c r="D18" s="128"/>
      <c r="E18" s="151"/>
      <c r="F18" s="128"/>
      <c r="G18" s="128"/>
    </row>
    <row r="19" spans="1:7" ht="12.75" customHeight="1">
      <c r="A19" s="19"/>
      <c r="B19" s="19"/>
      <c r="C19" s="19"/>
      <c r="D19" s="19"/>
      <c r="E19" s="168"/>
      <c r="F19" s="19"/>
      <c r="G19" s="19"/>
    </row>
    <row r="20" spans="1:7" ht="12.75" customHeight="1">
      <c r="A20" s="19"/>
      <c r="B20" s="19"/>
      <c r="C20" s="19"/>
      <c r="D20" s="19"/>
      <c r="E20" s="168"/>
      <c r="F20" s="19"/>
      <c r="G20" s="19"/>
    </row>
  </sheetData>
  <sheetProtection/>
  <mergeCells count="4">
    <mergeCell ref="A4:E4"/>
    <mergeCell ref="A2:E2"/>
    <mergeCell ref="A6:C6"/>
    <mergeCell ref="E10:F10"/>
  </mergeCells>
  <hyperlinks>
    <hyperlink ref="E7" r:id="rId1" display="http://www.tennisofficial.com/"/>
    <hyperlink ref="B17" r:id="rId2" display="mailto:anders.wennberg@itftennis.com"/>
  </hyperlinks>
  <printOptions/>
  <pageMargins left="0.7" right="0.7" top="0.75" bottom="0.75" header="0.3" footer="0.3"/>
  <pageSetup orientation="portrait" paperSize="9"/>
  <drawing r:id="rId3"/>
</worksheet>
</file>

<file path=xl/worksheets/sheet2.xml><?xml version="1.0" encoding="utf-8"?>
<worksheet xmlns="http://schemas.openxmlformats.org/spreadsheetml/2006/main" xmlns:r="http://schemas.openxmlformats.org/officeDocument/2006/relationships">
  <dimension ref="A1:U134"/>
  <sheetViews>
    <sheetView showGridLines="0" zoomScalePageLayoutView="0" workbookViewId="0" topLeftCell="A1">
      <pane ySplit="6" topLeftCell="A7" activePane="bottomLeft" state="frozen"/>
      <selection pane="topLeft" activeCell="A1" sqref="A1"/>
      <selection pane="bottomLeft" activeCell="B8" sqref="B8"/>
    </sheetView>
  </sheetViews>
  <sheetFormatPr defaultColWidth="17.28125" defaultRowHeight="15.75" customHeight="1"/>
  <cols>
    <col min="1" max="1" width="3.8515625" style="0" customWidth="1"/>
    <col min="2" max="2" width="18.57421875" style="0" customWidth="1"/>
    <col min="3" max="3" width="14.140625" style="0" customWidth="1"/>
    <col min="4" max="4" width="17.57421875" style="0" customWidth="1"/>
    <col min="5" max="5" width="9.28125" style="0" customWidth="1"/>
    <col min="6" max="6" width="6.00390625" style="0" customWidth="1"/>
    <col min="7" max="7" width="2.28125" style="0" customWidth="1"/>
    <col min="8" max="8" width="10.00390625" style="0" customWidth="1"/>
    <col min="9" max="9" width="3.140625" style="0" customWidth="1"/>
    <col min="10" max="10" width="3.00390625" style="0" customWidth="1"/>
    <col min="11" max="11" width="7.7109375" style="0" hidden="1" customWidth="1"/>
    <col min="12" max="14" width="6.8515625" style="0" hidden="1" customWidth="1"/>
    <col min="15" max="15" width="3.140625" style="0" customWidth="1"/>
    <col min="16" max="16" width="7.7109375" style="0" customWidth="1"/>
    <col min="17" max="17" width="0.42578125" style="0" customWidth="1"/>
    <col min="18" max="18" width="6.421875" style="0" customWidth="1"/>
    <col min="19" max="19" width="9.140625" style="0" customWidth="1"/>
    <col min="20" max="21" width="9.140625" style="0" hidden="1" customWidth="1"/>
  </cols>
  <sheetData>
    <row r="1" spans="1:21" ht="24" customHeight="1">
      <c r="A1" s="327" t="str">
        <f>'Week SetUp (2)'!$A$6</f>
        <v>3ο Παγκρήτιο Βετεράνων Ιεράπετρα</v>
      </c>
      <c r="B1" s="328"/>
      <c r="C1" s="328"/>
      <c r="D1" s="328"/>
      <c r="E1" s="328"/>
      <c r="F1" s="328"/>
      <c r="G1" s="5"/>
      <c r="H1" s="11" t="str">
        <f>'Week SetUp (2)'!A12</f>
        <v>ΑΝΔΡΩΝ 45+</v>
      </c>
      <c r="I1" s="12"/>
      <c r="J1" s="12"/>
      <c r="K1" s="12"/>
      <c r="L1" s="12"/>
      <c r="M1" s="12"/>
      <c r="N1" s="12"/>
      <c r="O1" s="12"/>
      <c r="P1" s="12"/>
      <c r="Q1" s="12"/>
      <c r="R1" s="13"/>
      <c r="S1" s="14"/>
      <c r="T1" s="14"/>
      <c r="U1" s="14"/>
    </row>
    <row r="2" spans="1:21" ht="13.5" customHeight="1">
      <c r="A2" s="325" t="str">
        <f>'Week SetUp (2)'!$A$8</f>
        <v>Ζ΄ ΕΝΩΣΗ</v>
      </c>
      <c r="B2" s="326"/>
      <c r="C2" s="326"/>
      <c r="D2" s="332" t="s">
        <v>8</v>
      </c>
      <c r="E2" s="328"/>
      <c r="F2" s="31"/>
      <c r="G2" s="31"/>
      <c r="H2" s="31"/>
      <c r="I2" s="31"/>
      <c r="J2" s="32"/>
      <c r="K2" s="34"/>
      <c r="L2" s="34"/>
      <c r="M2" s="34"/>
      <c r="N2" s="34"/>
      <c r="O2" s="35"/>
      <c r="P2" s="36"/>
      <c r="Q2" s="36"/>
      <c r="R2" s="35"/>
      <c r="S2" s="14"/>
      <c r="T2" s="14"/>
      <c r="U2" s="14"/>
    </row>
    <row r="3" spans="1:21" ht="13.5" customHeight="1">
      <c r="A3" s="37" t="s">
        <v>13</v>
      </c>
      <c r="B3" s="38"/>
      <c r="C3" s="39"/>
      <c r="D3" s="40"/>
      <c r="E3" s="41"/>
      <c r="F3" s="41"/>
      <c r="G3" s="41"/>
      <c r="H3" s="43"/>
      <c r="I3" s="44"/>
      <c r="J3" s="46"/>
      <c r="K3" s="51"/>
      <c r="L3" s="52"/>
      <c r="M3" s="52"/>
      <c r="N3" s="53"/>
      <c r="O3" s="323" t="s">
        <v>15</v>
      </c>
      <c r="P3" s="324"/>
      <c r="Q3" s="24"/>
      <c r="R3" s="66"/>
      <c r="S3" s="67"/>
      <c r="T3" s="79" t="s">
        <v>27</v>
      </c>
      <c r="U3" s="83" t="e">
        <f>YEAR($A$5)-18</f>
        <v>#VALUE!</v>
      </c>
    </row>
    <row r="4" spans="1:21" ht="12.75" customHeight="1">
      <c r="A4" s="89" t="s">
        <v>5</v>
      </c>
      <c r="B4" s="89"/>
      <c r="C4" s="93" t="s">
        <v>7</v>
      </c>
      <c r="D4" s="94"/>
      <c r="E4" s="94" t="s">
        <v>9</v>
      </c>
      <c r="F4" s="101"/>
      <c r="G4" s="331" t="s">
        <v>31</v>
      </c>
      <c r="H4" s="322"/>
      <c r="I4" s="115"/>
      <c r="J4" s="321" t="s">
        <v>11</v>
      </c>
      <c r="K4" s="322"/>
      <c r="L4" s="322"/>
      <c r="M4" s="322"/>
      <c r="N4" s="322"/>
      <c r="O4" s="322"/>
      <c r="P4" s="322"/>
      <c r="Q4" s="117"/>
      <c r="R4" s="118"/>
      <c r="S4" s="67"/>
      <c r="T4" s="79" t="s">
        <v>38</v>
      </c>
      <c r="U4" s="83" t="e">
        <f>YEAR($A$5)-13</f>
        <v>#VALUE!</v>
      </c>
    </row>
    <row r="5" spans="1:21" ht="13.5" customHeight="1">
      <c r="A5" s="330" t="str">
        <f>'Week SetUp (2)'!$A$10</f>
        <v>30-31/5 &amp;1/6 </v>
      </c>
      <c r="B5" s="326"/>
      <c r="C5" s="45" t="str">
        <f>'Week SetUp (2)'!$C$10</f>
        <v>Γ.Σ. ΛΙΒΥΚΟΣ</v>
      </c>
      <c r="D5" s="120"/>
      <c r="E5" s="120" t="str">
        <f>'Week SetUp (2)'!$D$10</f>
        <v>ΙΕΡΑΠΕΤΡΑ</v>
      </c>
      <c r="F5" s="120"/>
      <c r="G5" s="329" t="str">
        <f>'Week SetUp (2)'!$A$12</f>
        <v>ΑΝΔΡΩΝ 45+</v>
      </c>
      <c r="H5" s="326"/>
      <c r="I5" s="329" t="str">
        <f>'Week SetUp (2)'!$E$10</f>
        <v>Μ. ΜΟΥΤΣΑΚΗ &amp; Ν. ΚΑΛΥΒΑΣ</v>
      </c>
      <c r="J5" s="326"/>
      <c r="K5" s="326"/>
      <c r="L5" s="326"/>
      <c r="M5" s="326"/>
      <c r="N5" s="326"/>
      <c r="O5" s="326"/>
      <c r="P5" s="326"/>
      <c r="Q5" s="326"/>
      <c r="R5" s="326"/>
      <c r="S5" s="67"/>
      <c r="T5" s="30"/>
      <c r="U5" s="30"/>
    </row>
    <row r="6" spans="1:21" ht="30" customHeight="1">
      <c r="A6" s="123" t="s">
        <v>41</v>
      </c>
      <c r="B6" s="124" t="s">
        <v>19</v>
      </c>
      <c r="C6" s="124" t="s">
        <v>21</v>
      </c>
      <c r="D6" s="125" t="s">
        <v>9</v>
      </c>
      <c r="E6" s="126" t="s">
        <v>42</v>
      </c>
      <c r="F6" s="135" t="s">
        <v>43</v>
      </c>
      <c r="G6" s="135"/>
      <c r="H6" s="136" t="s">
        <v>46</v>
      </c>
      <c r="I6" s="144" t="s">
        <v>47</v>
      </c>
      <c r="J6" s="145" t="s">
        <v>50</v>
      </c>
      <c r="K6" s="146"/>
      <c r="L6" s="152"/>
      <c r="M6" s="153" t="s">
        <v>54</v>
      </c>
      <c r="N6" s="152"/>
      <c r="O6" s="124" t="s">
        <v>55</v>
      </c>
      <c r="P6" s="161" t="s">
        <v>56</v>
      </c>
      <c r="Q6" s="162" t="s">
        <v>60</v>
      </c>
      <c r="R6" s="163" t="s">
        <v>61</v>
      </c>
      <c r="S6" s="164"/>
      <c r="T6" s="14"/>
      <c r="U6" s="14"/>
    </row>
    <row r="7" spans="1:21" ht="18.75" customHeight="1">
      <c r="A7" s="169">
        <v>1</v>
      </c>
      <c r="B7" s="170" t="s">
        <v>64</v>
      </c>
      <c r="C7" s="171" t="s">
        <v>65</v>
      </c>
      <c r="D7" s="172" t="s">
        <v>66</v>
      </c>
      <c r="E7" s="174"/>
      <c r="F7" s="174"/>
      <c r="G7" s="175"/>
      <c r="H7" s="176"/>
      <c r="I7" s="176"/>
      <c r="J7" s="176"/>
      <c r="K7" s="176"/>
      <c r="L7" s="178"/>
      <c r="M7" s="178"/>
      <c r="N7" s="178"/>
      <c r="O7" s="176"/>
      <c r="P7" s="179">
        <v>560</v>
      </c>
      <c r="Q7" s="180"/>
      <c r="R7" s="182">
        <v>1</v>
      </c>
      <c r="S7" s="67"/>
      <c r="T7" s="30"/>
      <c r="U7" s="30"/>
    </row>
    <row r="8" spans="1:21" ht="18.75" customHeight="1">
      <c r="A8" s="169">
        <v>2</v>
      </c>
      <c r="B8" s="183" t="s">
        <v>70</v>
      </c>
      <c r="C8" s="184" t="s">
        <v>71</v>
      </c>
      <c r="D8" s="172" t="s">
        <v>72</v>
      </c>
      <c r="E8" s="175"/>
      <c r="F8" s="174"/>
      <c r="G8" s="175"/>
      <c r="H8" s="176"/>
      <c r="I8" s="176"/>
      <c r="J8" s="176"/>
      <c r="K8" s="176"/>
      <c r="L8" s="178"/>
      <c r="M8" s="178"/>
      <c r="N8" s="178"/>
      <c r="O8" s="176"/>
      <c r="P8" s="186">
        <v>340</v>
      </c>
      <c r="Q8" s="187"/>
      <c r="R8" s="188">
        <v>2</v>
      </c>
      <c r="S8" s="67"/>
      <c r="T8" s="30"/>
      <c r="U8" s="30"/>
    </row>
    <row r="9" spans="1:21" ht="18.75" customHeight="1">
      <c r="A9" s="169">
        <v>3</v>
      </c>
      <c r="B9" s="183" t="s">
        <v>74</v>
      </c>
      <c r="C9" s="184" t="s">
        <v>75</v>
      </c>
      <c r="D9" s="172" t="s">
        <v>34</v>
      </c>
      <c r="E9" s="175"/>
      <c r="F9" s="175"/>
      <c r="G9" s="175"/>
      <c r="H9" s="176"/>
      <c r="I9" s="176"/>
      <c r="J9" s="176"/>
      <c r="K9" s="176"/>
      <c r="L9" s="178"/>
      <c r="M9" s="178"/>
      <c r="N9" s="178"/>
      <c r="O9" s="176"/>
      <c r="P9" s="186">
        <v>260</v>
      </c>
      <c r="Q9" s="189"/>
      <c r="R9" s="188">
        <v>3</v>
      </c>
      <c r="S9" s="67"/>
      <c r="T9" s="30"/>
      <c r="U9" s="30"/>
    </row>
    <row r="10" spans="1:21" ht="18.75" customHeight="1">
      <c r="A10" s="169">
        <v>4</v>
      </c>
      <c r="B10" s="183" t="s">
        <v>76</v>
      </c>
      <c r="C10" s="184" t="s">
        <v>77</v>
      </c>
      <c r="D10" s="172" t="s">
        <v>78</v>
      </c>
      <c r="E10" s="175"/>
      <c r="F10" s="175"/>
      <c r="G10" s="175"/>
      <c r="H10" s="174"/>
      <c r="I10" s="176"/>
      <c r="J10" s="176"/>
      <c r="K10" s="176"/>
      <c r="L10" s="178"/>
      <c r="M10" s="178"/>
      <c r="N10" s="178"/>
      <c r="O10" s="176"/>
      <c r="P10" s="186">
        <v>250</v>
      </c>
      <c r="Q10" s="189"/>
      <c r="R10" s="188">
        <v>4</v>
      </c>
      <c r="S10" s="67"/>
      <c r="T10" s="30"/>
      <c r="U10" s="30"/>
    </row>
    <row r="11" spans="1:21" ht="18.75" customHeight="1">
      <c r="A11" s="169">
        <v>5</v>
      </c>
      <c r="B11" s="183" t="s">
        <v>80</v>
      </c>
      <c r="C11" s="184" t="s">
        <v>81</v>
      </c>
      <c r="D11" s="172" t="s">
        <v>66</v>
      </c>
      <c r="E11" s="175"/>
      <c r="F11" s="175"/>
      <c r="G11" s="175"/>
      <c r="H11" s="174"/>
      <c r="I11" s="176"/>
      <c r="J11" s="176"/>
      <c r="K11" s="176"/>
      <c r="L11" s="178"/>
      <c r="M11" s="178"/>
      <c r="N11" s="178"/>
      <c r="O11" s="176"/>
      <c r="P11" s="186">
        <v>210</v>
      </c>
      <c r="Q11" s="189"/>
      <c r="R11" s="188">
        <v>5</v>
      </c>
      <c r="S11" s="67"/>
      <c r="T11" s="30"/>
      <c r="U11" s="30"/>
    </row>
    <row r="12" spans="1:21" ht="18.75" customHeight="1">
      <c r="A12" s="169">
        <v>6</v>
      </c>
      <c r="B12" s="183" t="s">
        <v>82</v>
      </c>
      <c r="C12" s="184" t="s">
        <v>83</v>
      </c>
      <c r="D12" s="172" t="s">
        <v>78</v>
      </c>
      <c r="E12" s="175"/>
      <c r="F12" s="174"/>
      <c r="G12" s="175"/>
      <c r="H12" s="174"/>
      <c r="I12" s="176"/>
      <c r="J12" s="176"/>
      <c r="K12" s="176"/>
      <c r="L12" s="178"/>
      <c r="M12" s="178"/>
      <c r="N12" s="178"/>
      <c r="O12" s="176"/>
      <c r="P12" s="186">
        <v>210</v>
      </c>
      <c r="Q12" s="189"/>
      <c r="R12" s="188">
        <v>6</v>
      </c>
      <c r="S12" s="67"/>
      <c r="T12" s="30"/>
      <c r="U12" s="30"/>
    </row>
    <row r="13" spans="1:21" ht="18.75" customHeight="1">
      <c r="A13" s="169">
        <v>7</v>
      </c>
      <c r="B13" s="183" t="s">
        <v>84</v>
      </c>
      <c r="C13" s="184" t="s">
        <v>85</v>
      </c>
      <c r="D13" s="172" t="s">
        <v>78</v>
      </c>
      <c r="E13" s="190"/>
      <c r="F13" s="190"/>
      <c r="G13" s="190"/>
      <c r="H13" s="191"/>
      <c r="I13" s="191"/>
      <c r="J13" s="191"/>
      <c r="K13" s="191"/>
      <c r="L13" s="191"/>
      <c r="M13" s="191"/>
      <c r="N13" s="191"/>
      <c r="O13" s="191"/>
      <c r="P13" s="186">
        <v>205</v>
      </c>
      <c r="Q13" s="189"/>
      <c r="R13" s="188">
        <v>7</v>
      </c>
      <c r="S13" s="67"/>
      <c r="T13" s="30"/>
      <c r="U13" s="30"/>
    </row>
    <row r="14" spans="1:21" ht="18.75" customHeight="1">
      <c r="A14" s="169">
        <v>8</v>
      </c>
      <c r="B14" s="183" t="s">
        <v>87</v>
      </c>
      <c r="C14" s="184" t="s">
        <v>88</v>
      </c>
      <c r="D14" s="172" t="s">
        <v>66</v>
      </c>
      <c r="E14" s="175"/>
      <c r="F14" s="175"/>
      <c r="G14" s="175"/>
      <c r="H14" s="176"/>
      <c r="I14" s="176"/>
      <c r="J14" s="176"/>
      <c r="K14" s="176"/>
      <c r="L14" s="178"/>
      <c r="M14" s="178"/>
      <c r="N14" s="178"/>
      <c r="O14" s="176"/>
      <c r="P14" s="186">
        <v>150</v>
      </c>
      <c r="Q14" s="189"/>
      <c r="R14" s="188">
        <v>8</v>
      </c>
      <c r="S14" s="67"/>
      <c r="T14" s="30"/>
      <c r="U14" s="30"/>
    </row>
    <row r="15" spans="1:21" ht="18.75" customHeight="1">
      <c r="A15" s="169">
        <v>9</v>
      </c>
      <c r="B15" s="183" t="s">
        <v>89</v>
      </c>
      <c r="C15" s="184" t="s">
        <v>90</v>
      </c>
      <c r="D15" s="172" t="s">
        <v>78</v>
      </c>
      <c r="E15" s="175"/>
      <c r="F15" s="174"/>
      <c r="G15" s="175"/>
      <c r="H15" s="176"/>
      <c r="I15" s="176"/>
      <c r="J15" s="176"/>
      <c r="K15" s="176"/>
      <c r="L15" s="178"/>
      <c r="M15" s="178"/>
      <c r="N15" s="178"/>
      <c r="O15" s="176"/>
      <c r="P15" s="186">
        <v>130</v>
      </c>
      <c r="Q15" s="193"/>
      <c r="R15" s="188">
        <v>9</v>
      </c>
      <c r="S15" s="67"/>
      <c r="T15" s="30"/>
      <c r="U15" s="30"/>
    </row>
    <row r="16" spans="1:21" ht="18.75" customHeight="1">
      <c r="A16" s="169">
        <v>10</v>
      </c>
      <c r="B16" s="183" t="s">
        <v>91</v>
      </c>
      <c r="C16" s="184" t="s">
        <v>92</v>
      </c>
      <c r="D16" s="172" t="s">
        <v>78</v>
      </c>
      <c r="E16" s="175"/>
      <c r="F16" s="174"/>
      <c r="G16" s="175"/>
      <c r="H16" s="176"/>
      <c r="I16" s="176"/>
      <c r="J16" s="176"/>
      <c r="K16" s="176"/>
      <c r="L16" s="178"/>
      <c r="M16" s="178"/>
      <c r="N16" s="178"/>
      <c r="O16" s="176"/>
      <c r="P16" s="186">
        <v>115</v>
      </c>
      <c r="Q16" s="187"/>
      <c r="R16" s="188">
        <v>10</v>
      </c>
      <c r="S16" s="67"/>
      <c r="T16" s="30"/>
      <c r="U16" s="30"/>
    </row>
    <row r="17" spans="1:21" ht="18.75" customHeight="1">
      <c r="A17" s="169">
        <v>11</v>
      </c>
      <c r="B17" s="183" t="s">
        <v>93</v>
      </c>
      <c r="C17" s="184" t="s">
        <v>94</v>
      </c>
      <c r="D17" s="172" t="s">
        <v>72</v>
      </c>
      <c r="E17" s="175"/>
      <c r="F17" s="174"/>
      <c r="G17" s="175"/>
      <c r="H17" s="174"/>
      <c r="I17" s="176"/>
      <c r="J17" s="176"/>
      <c r="K17" s="176"/>
      <c r="L17" s="178"/>
      <c r="M17" s="178"/>
      <c r="N17" s="178"/>
      <c r="O17" s="176"/>
      <c r="P17" s="186">
        <v>85</v>
      </c>
      <c r="Q17" s="187"/>
      <c r="R17" s="188">
        <v>11</v>
      </c>
      <c r="S17" s="67"/>
      <c r="T17" s="30"/>
      <c r="U17" s="30"/>
    </row>
    <row r="18" spans="1:21" ht="18.75" customHeight="1">
      <c r="A18" s="169">
        <v>12</v>
      </c>
      <c r="B18" s="183" t="s">
        <v>95</v>
      </c>
      <c r="C18" s="184" t="s">
        <v>96</v>
      </c>
      <c r="D18" s="172" t="s">
        <v>78</v>
      </c>
      <c r="E18" s="175"/>
      <c r="F18" s="175"/>
      <c r="G18" s="175"/>
      <c r="H18" s="174"/>
      <c r="I18" s="176"/>
      <c r="J18" s="176"/>
      <c r="K18" s="176"/>
      <c r="L18" s="178"/>
      <c r="M18" s="178"/>
      <c r="N18" s="178"/>
      <c r="O18" s="176"/>
      <c r="P18" s="186">
        <v>85</v>
      </c>
      <c r="Q18" s="189"/>
      <c r="R18" s="188">
        <v>12</v>
      </c>
      <c r="S18" s="67"/>
      <c r="T18" s="30"/>
      <c r="U18" s="30"/>
    </row>
    <row r="19" spans="1:21" ht="18.75" customHeight="1">
      <c r="A19" s="169">
        <v>13</v>
      </c>
      <c r="B19" s="183" t="s">
        <v>97</v>
      </c>
      <c r="C19" s="184" t="s">
        <v>92</v>
      </c>
      <c r="D19" s="172" t="s">
        <v>98</v>
      </c>
      <c r="E19" s="175"/>
      <c r="F19" s="175"/>
      <c r="G19" s="175"/>
      <c r="H19" s="176"/>
      <c r="I19" s="176"/>
      <c r="J19" s="176"/>
      <c r="K19" s="176"/>
      <c r="L19" s="178"/>
      <c r="M19" s="178"/>
      <c r="N19" s="178"/>
      <c r="O19" s="176"/>
      <c r="P19" s="186">
        <v>65</v>
      </c>
      <c r="Q19" s="187"/>
      <c r="R19" s="188">
        <v>13</v>
      </c>
      <c r="S19" s="67"/>
      <c r="T19" s="30"/>
      <c r="U19" s="30"/>
    </row>
    <row r="20" spans="1:21" ht="18.75" customHeight="1">
      <c r="A20" s="169">
        <v>14</v>
      </c>
      <c r="B20" s="183" t="s">
        <v>99</v>
      </c>
      <c r="C20" s="184" t="s">
        <v>100</v>
      </c>
      <c r="D20" s="172" t="s">
        <v>78</v>
      </c>
      <c r="E20" s="175"/>
      <c r="F20" s="175"/>
      <c r="G20" s="175"/>
      <c r="H20" s="174"/>
      <c r="I20" s="176"/>
      <c r="J20" s="176"/>
      <c r="K20" s="176"/>
      <c r="L20" s="178"/>
      <c r="M20" s="178"/>
      <c r="N20" s="178"/>
      <c r="O20" s="176"/>
      <c r="P20" s="186">
        <v>60</v>
      </c>
      <c r="Q20" s="189"/>
      <c r="R20" s="188">
        <v>14</v>
      </c>
      <c r="S20" s="67"/>
      <c r="T20" s="30"/>
      <c r="U20" s="30"/>
    </row>
    <row r="21" spans="1:21" ht="18.75" customHeight="1">
      <c r="A21" s="169">
        <v>15</v>
      </c>
      <c r="B21" s="183" t="s">
        <v>102</v>
      </c>
      <c r="C21" s="184" t="s">
        <v>103</v>
      </c>
      <c r="D21" s="172" t="s">
        <v>34</v>
      </c>
      <c r="E21" s="175"/>
      <c r="F21" s="175"/>
      <c r="G21" s="175"/>
      <c r="H21" s="174"/>
      <c r="I21" s="176"/>
      <c r="J21" s="176"/>
      <c r="K21" s="176"/>
      <c r="L21" s="178"/>
      <c r="M21" s="178"/>
      <c r="N21" s="178"/>
      <c r="O21" s="176"/>
      <c r="P21" s="186">
        <v>60</v>
      </c>
      <c r="Q21" s="187"/>
      <c r="R21" s="188">
        <v>15</v>
      </c>
      <c r="S21" s="67"/>
      <c r="T21" s="30"/>
      <c r="U21" s="30"/>
    </row>
    <row r="22" spans="1:21" ht="18.75" customHeight="1">
      <c r="A22" s="169">
        <v>16</v>
      </c>
      <c r="B22" s="183" t="s">
        <v>104</v>
      </c>
      <c r="C22" s="184" t="s">
        <v>105</v>
      </c>
      <c r="D22" s="172" t="s">
        <v>78</v>
      </c>
      <c r="E22" s="175"/>
      <c r="F22" s="175"/>
      <c r="G22" s="175"/>
      <c r="H22" s="174"/>
      <c r="I22" s="176"/>
      <c r="J22" s="176"/>
      <c r="K22" s="176"/>
      <c r="L22" s="178"/>
      <c r="M22" s="178"/>
      <c r="N22" s="178"/>
      <c r="O22" s="176"/>
      <c r="P22" s="186">
        <v>45</v>
      </c>
      <c r="Q22" s="189"/>
      <c r="R22" s="188">
        <v>16</v>
      </c>
      <c r="S22" s="67"/>
      <c r="T22" s="30"/>
      <c r="U22" s="30"/>
    </row>
    <row r="23" spans="1:21" ht="18.75" customHeight="1">
      <c r="A23" s="169">
        <v>17</v>
      </c>
      <c r="B23" s="183" t="s">
        <v>106</v>
      </c>
      <c r="C23" s="184" t="s">
        <v>107</v>
      </c>
      <c r="D23" s="172" t="s">
        <v>108</v>
      </c>
      <c r="E23" s="174"/>
      <c r="F23" s="174"/>
      <c r="G23" s="175"/>
      <c r="H23" s="174"/>
      <c r="I23" s="176"/>
      <c r="J23" s="176"/>
      <c r="K23" s="176"/>
      <c r="L23" s="178"/>
      <c r="M23" s="178"/>
      <c r="N23" s="178"/>
      <c r="O23" s="176"/>
      <c r="P23" s="186">
        <v>40</v>
      </c>
      <c r="Q23" s="189"/>
      <c r="R23" s="194"/>
      <c r="S23" s="67"/>
      <c r="T23" s="30"/>
      <c r="U23" s="30"/>
    </row>
    <row r="24" spans="1:21" ht="18.75" customHeight="1">
      <c r="A24" s="169">
        <v>18</v>
      </c>
      <c r="B24" s="183" t="s">
        <v>109</v>
      </c>
      <c r="C24" s="184" t="s">
        <v>110</v>
      </c>
      <c r="D24" s="172" t="s">
        <v>78</v>
      </c>
      <c r="E24" s="175"/>
      <c r="F24" s="175"/>
      <c r="G24" s="175"/>
      <c r="H24" s="176"/>
      <c r="I24" s="176"/>
      <c r="J24" s="176"/>
      <c r="K24" s="176"/>
      <c r="L24" s="178"/>
      <c r="M24" s="178"/>
      <c r="N24" s="178"/>
      <c r="O24" s="176"/>
      <c r="P24" s="186">
        <v>35</v>
      </c>
      <c r="Q24" s="187"/>
      <c r="R24" s="194"/>
      <c r="S24" s="67"/>
      <c r="T24" s="30"/>
      <c r="U24" s="30"/>
    </row>
    <row r="25" spans="1:21" ht="18.75" customHeight="1">
      <c r="A25" s="169">
        <v>19</v>
      </c>
      <c r="B25" s="183" t="s">
        <v>111</v>
      </c>
      <c r="C25" s="184" t="s">
        <v>94</v>
      </c>
      <c r="D25" s="172" t="s">
        <v>78</v>
      </c>
      <c r="E25" s="190"/>
      <c r="F25" s="195"/>
      <c r="G25" s="190"/>
      <c r="H25" s="191"/>
      <c r="I25" s="191"/>
      <c r="J25" s="191"/>
      <c r="K25" s="191"/>
      <c r="L25" s="191"/>
      <c r="M25" s="191"/>
      <c r="N25" s="191"/>
      <c r="O25" s="191"/>
      <c r="P25" s="186">
        <v>35</v>
      </c>
      <c r="Q25" s="189"/>
      <c r="R25" s="194"/>
      <c r="S25" s="67"/>
      <c r="T25" s="30"/>
      <c r="U25" s="30"/>
    </row>
    <row r="26" spans="1:21" ht="18.75" customHeight="1">
      <c r="A26" s="169">
        <v>20</v>
      </c>
      <c r="B26" s="183" t="s">
        <v>113</v>
      </c>
      <c r="C26" s="184" t="s">
        <v>114</v>
      </c>
      <c r="D26" s="172" t="s">
        <v>78</v>
      </c>
      <c r="E26" s="175"/>
      <c r="F26" s="175"/>
      <c r="G26" s="175"/>
      <c r="H26" s="176"/>
      <c r="I26" s="176"/>
      <c r="J26" s="176"/>
      <c r="K26" s="176"/>
      <c r="L26" s="178"/>
      <c r="M26" s="178"/>
      <c r="N26" s="178"/>
      <c r="O26" s="176"/>
      <c r="P26" s="186">
        <v>35</v>
      </c>
      <c r="Q26" s="187"/>
      <c r="R26" s="194"/>
      <c r="S26" s="67"/>
      <c r="T26" s="30"/>
      <c r="U26" s="30"/>
    </row>
    <row r="27" spans="1:21" ht="18.75" customHeight="1">
      <c r="A27" s="169">
        <v>21</v>
      </c>
      <c r="B27" s="183" t="s">
        <v>115</v>
      </c>
      <c r="C27" s="184" t="s">
        <v>94</v>
      </c>
      <c r="D27" s="172" t="s">
        <v>34</v>
      </c>
      <c r="E27" s="190"/>
      <c r="F27" s="190"/>
      <c r="G27" s="190"/>
      <c r="H27" s="191"/>
      <c r="I27" s="191"/>
      <c r="J27" s="191"/>
      <c r="K27" s="191"/>
      <c r="L27" s="191"/>
      <c r="M27" s="191"/>
      <c r="N27" s="191"/>
      <c r="O27" s="191"/>
      <c r="P27" s="186">
        <v>35</v>
      </c>
      <c r="Q27" s="187"/>
      <c r="R27" s="194"/>
      <c r="S27" s="67"/>
      <c r="T27" s="30"/>
      <c r="U27" s="30"/>
    </row>
    <row r="28" spans="1:21" ht="18.75" customHeight="1">
      <c r="A28" s="169">
        <v>22</v>
      </c>
      <c r="B28" s="183" t="s">
        <v>116</v>
      </c>
      <c r="C28" s="184" t="s">
        <v>117</v>
      </c>
      <c r="D28" s="172" t="s">
        <v>34</v>
      </c>
      <c r="E28" s="190"/>
      <c r="F28" s="190"/>
      <c r="G28" s="190"/>
      <c r="H28" s="191"/>
      <c r="I28" s="191"/>
      <c r="J28" s="191"/>
      <c r="K28" s="191"/>
      <c r="L28" s="191"/>
      <c r="M28" s="191"/>
      <c r="N28" s="191"/>
      <c r="O28" s="191"/>
      <c r="P28" s="186">
        <v>30</v>
      </c>
      <c r="Q28" s="189"/>
      <c r="R28" s="194"/>
      <c r="S28" s="67"/>
      <c r="T28" s="30"/>
      <c r="U28" s="30"/>
    </row>
    <row r="29" spans="1:21" ht="18.75" customHeight="1">
      <c r="A29" s="169">
        <v>23</v>
      </c>
      <c r="B29" s="183" t="s">
        <v>118</v>
      </c>
      <c r="C29" s="184" t="s">
        <v>119</v>
      </c>
      <c r="D29" s="172" t="s">
        <v>78</v>
      </c>
      <c r="E29" s="190"/>
      <c r="F29" s="190"/>
      <c r="G29" s="190"/>
      <c r="H29" s="191"/>
      <c r="I29" s="191"/>
      <c r="J29" s="191"/>
      <c r="K29" s="191"/>
      <c r="L29" s="191"/>
      <c r="M29" s="191"/>
      <c r="N29" s="191"/>
      <c r="O29" s="191"/>
      <c r="P29" s="186">
        <v>30</v>
      </c>
      <c r="Q29" s="189"/>
      <c r="R29" s="194"/>
      <c r="S29" s="67"/>
      <c r="T29" s="30"/>
      <c r="U29" s="30"/>
    </row>
    <row r="30" spans="1:21" ht="18.75" customHeight="1">
      <c r="A30" s="169">
        <v>24</v>
      </c>
      <c r="B30" s="183" t="s">
        <v>120</v>
      </c>
      <c r="C30" s="184" t="s">
        <v>121</v>
      </c>
      <c r="D30" s="172" t="s">
        <v>78</v>
      </c>
      <c r="E30" s="190"/>
      <c r="F30" s="190"/>
      <c r="G30" s="190"/>
      <c r="H30" s="191"/>
      <c r="I30" s="191"/>
      <c r="J30" s="191"/>
      <c r="K30" s="191"/>
      <c r="L30" s="191"/>
      <c r="M30" s="191"/>
      <c r="N30" s="191"/>
      <c r="O30" s="191"/>
      <c r="P30" s="186">
        <v>20</v>
      </c>
      <c r="Q30" s="189"/>
      <c r="R30" s="194"/>
      <c r="S30" s="67"/>
      <c r="T30" s="30"/>
      <c r="U30" s="30"/>
    </row>
    <row r="31" spans="1:21" ht="18.75" customHeight="1">
      <c r="A31" s="169">
        <v>25</v>
      </c>
      <c r="B31" s="183" t="s">
        <v>122</v>
      </c>
      <c r="C31" s="184" t="s">
        <v>123</v>
      </c>
      <c r="D31" s="196" t="s">
        <v>124</v>
      </c>
      <c r="E31" s="190"/>
      <c r="F31" s="190"/>
      <c r="G31" s="190"/>
      <c r="H31" s="191"/>
      <c r="I31" s="191"/>
      <c r="J31" s="191"/>
      <c r="K31" s="191"/>
      <c r="L31" s="191"/>
      <c r="M31" s="191"/>
      <c r="N31" s="191"/>
      <c r="O31" s="191"/>
      <c r="P31" s="186">
        <v>20</v>
      </c>
      <c r="Q31" s="187"/>
      <c r="R31" s="194"/>
      <c r="S31" s="67"/>
      <c r="T31" s="30"/>
      <c r="U31" s="30"/>
    </row>
    <row r="32" spans="1:21" ht="18.75" customHeight="1">
      <c r="A32" s="169">
        <v>26</v>
      </c>
      <c r="B32" s="183" t="s">
        <v>125</v>
      </c>
      <c r="C32" s="184" t="s">
        <v>126</v>
      </c>
      <c r="D32" s="172" t="s">
        <v>127</v>
      </c>
      <c r="E32" s="175"/>
      <c r="F32" s="174"/>
      <c r="G32" s="175"/>
      <c r="H32" s="176"/>
      <c r="I32" s="176"/>
      <c r="J32" s="176"/>
      <c r="K32" s="176"/>
      <c r="L32" s="178"/>
      <c r="M32" s="178"/>
      <c r="N32" s="178"/>
      <c r="O32" s="176"/>
      <c r="P32" s="186">
        <v>15</v>
      </c>
      <c r="Q32" s="189"/>
      <c r="R32" s="194"/>
      <c r="S32" s="67"/>
      <c r="T32" s="30"/>
      <c r="U32" s="30"/>
    </row>
    <row r="33" spans="1:21" ht="18.75" customHeight="1">
      <c r="A33" s="169">
        <v>27</v>
      </c>
      <c r="B33" s="200" t="s">
        <v>128</v>
      </c>
      <c r="C33" s="201" t="s">
        <v>130</v>
      </c>
      <c r="D33" s="196" t="s">
        <v>78</v>
      </c>
      <c r="E33" s="190"/>
      <c r="F33" s="190"/>
      <c r="G33" s="190"/>
      <c r="H33" s="191"/>
      <c r="I33" s="191"/>
      <c r="J33" s="191"/>
      <c r="K33" s="191"/>
      <c r="L33" s="191"/>
      <c r="M33" s="191"/>
      <c r="N33" s="191"/>
      <c r="O33" s="191"/>
      <c r="P33" s="203">
        <v>15</v>
      </c>
      <c r="Q33" s="189"/>
      <c r="R33" s="194"/>
      <c r="S33" s="67"/>
      <c r="T33" s="30"/>
      <c r="U33" s="30"/>
    </row>
    <row r="34" spans="1:21" ht="18.75" customHeight="1">
      <c r="A34" s="169">
        <v>28</v>
      </c>
      <c r="B34" s="183" t="s">
        <v>132</v>
      </c>
      <c r="C34" s="184" t="s">
        <v>103</v>
      </c>
      <c r="D34" s="172" t="s">
        <v>78</v>
      </c>
      <c r="E34" s="190"/>
      <c r="F34" s="195"/>
      <c r="G34" s="190"/>
      <c r="H34" s="191"/>
      <c r="I34" s="191"/>
      <c r="J34" s="191"/>
      <c r="K34" s="191"/>
      <c r="L34" s="191"/>
      <c r="M34" s="191"/>
      <c r="N34" s="191"/>
      <c r="O34" s="191"/>
      <c r="P34" s="186">
        <v>10</v>
      </c>
      <c r="Q34" s="193"/>
      <c r="R34" s="194"/>
      <c r="S34" s="67"/>
      <c r="T34" s="30"/>
      <c r="U34" s="30"/>
    </row>
    <row r="35" spans="1:21" ht="18.75" customHeight="1">
      <c r="A35" s="169">
        <v>29</v>
      </c>
      <c r="B35" s="183" t="s">
        <v>133</v>
      </c>
      <c r="C35" s="184" t="s">
        <v>134</v>
      </c>
      <c r="D35" s="172" t="s">
        <v>98</v>
      </c>
      <c r="E35" s="190"/>
      <c r="F35" s="190"/>
      <c r="G35" s="190"/>
      <c r="H35" s="191"/>
      <c r="I35" s="191"/>
      <c r="J35" s="191"/>
      <c r="K35" s="191"/>
      <c r="L35" s="191"/>
      <c r="M35" s="191"/>
      <c r="N35" s="191"/>
      <c r="O35" s="191"/>
      <c r="P35" s="186">
        <v>10</v>
      </c>
      <c r="Q35" s="187"/>
      <c r="R35" s="194"/>
      <c r="S35" s="67"/>
      <c r="T35" s="30"/>
      <c r="U35" s="30"/>
    </row>
    <row r="36" spans="1:21" ht="18.75" customHeight="1">
      <c r="A36" s="169">
        <v>30</v>
      </c>
      <c r="B36" s="183" t="s">
        <v>135</v>
      </c>
      <c r="C36" s="184" t="s">
        <v>130</v>
      </c>
      <c r="D36" s="172" t="s">
        <v>34</v>
      </c>
      <c r="E36" s="190"/>
      <c r="F36" s="190"/>
      <c r="G36" s="190"/>
      <c r="H36" s="191"/>
      <c r="I36" s="191"/>
      <c r="J36" s="191"/>
      <c r="K36" s="191"/>
      <c r="L36" s="191"/>
      <c r="M36" s="191"/>
      <c r="N36" s="191"/>
      <c r="O36" s="191"/>
      <c r="P36" s="186">
        <v>10</v>
      </c>
      <c r="Q36" s="187"/>
      <c r="R36" s="194"/>
      <c r="S36" s="67"/>
      <c r="T36" s="30"/>
      <c r="U36" s="30"/>
    </row>
    <row r="37" spans="1:21" ht="18.75" customHeight="1">
      <c r="A37" s="169">
        <v>31</v>
      </c>
      <c r="B37" s="183" t="s">
        <v>136</v>
      </c>
      <c r="C37" s="184" t="s">
        <v>130</v>
      </c>
      <c r="D37" s="172" t="s">
        <v>98</v>
      </c>
      <c r="E37" s="190"/>
      <c r="F37" s="190"/>
      <c r="G37" s="190"/>
      <c r="H37" s="191"/>
      <c r="I37" s="191"/>
      <c r="J37" s="191"/>
      <c r="K37" s="191"/>
      <c r="L37" s="191"/>
      <c r="M37" s="191"/>
      <c r="N37" s="191"/>
      <c r="O37" s="191"/>
      <c r="P37" s="186">
        <v>10</v>
      </c>
      <c r="Q37" s="189"/>
      <c r="R37" s="194"/>
      <c r="S37" s="67"/>
      <c r="T37" s="30"/>
      <c r="U37" s="30"/>
    </row>
    <row r="38" spans="1:21" ht="18.75" customHeight="1">
      <c r="A38" s="169">
        <v>32</v>
      </c>
      <c r="B38" s="183" t="s">
        <v>137</v>
      </c>
      <c r="C38" s="184" t="s">
        <v>138</v>
      </c>
      <c r="D38" s="172" t="s">
        <v>34</v>
      </c>
      <c r="E38" s="190"/>
      <c r="F38" s="190"/>
      <c r="G38" s="190"/>
      <c r="H38" s="191"/>
      <c r="I38" s="191"/>
      <c r="J38" s="191"/>
      <c r="K38" s="191"/>
      <c r="L38" s="191"/>
      <c r="M38" s="191"/>
      <c r="N38" s="191"/>
      <c r="O38" s="191"/>
      <c r="P38" s="186">
        <v>10</v>
      </c>
      <c r="Q38" s="189"/>
      <c r="R38" s="194"/>
      <c r="S38" s="67"/>
      <c r="T38" s="30"/>
      <c r="U38" s="30"/>
    </row>
    <row r="39" spans="1:21" ht="18.75" customHeight="1">
      <c r="A39" s="169">
        <v>33</v>
      </c>
      <c r="B39" s="183" t="s">
        <v>139</v>
      </c>
      <c r="C39" s="184" t="s">
        <v>140</v>
      </c>
      <c r="D39" s="172" t="s">
        <v>34</v>
      </c>
      <c r="E39" s="190"/>
      <c r="F39" s="190"/>
      <c r="G39" s="190"/>
      <c r="H39" s="191"/>
      <c r="I39" s="191"/>
      <c r="J39" s="191"/>
      <c r="K39" s="191"/>
      <c r="L39" s="191"/>
      <c r="M39" s="191"/>
      <c r="N39" s="191"/>
      <c r="O39" s="191"/>
      <c r="P39" s="186">
        <v>10</v>
      </c>
      <c r="Q39" s="189"/>
      <c r="R39" s="194"/>
      <c r="S39" s="67"/>
      <c r="T39" s="30"/>
      <c r="U39" s="30"/>
    </row>
    <row r="40" spans="1:21" ht="18.75" customHeight="1">
      <c r="A40" s="169">
        <v>34</v>
      </c>
      <c r="B40" s="183" t="s">
        <v>141</v>
      </c>
      <c r="C40" s="184" t="s">
        <v>142</v>
      </c>
      <c r="D40" s="172" t="s">
        <v>66</v>
      </c>
      <c r="E40" s="175"/>
      <c r="F40" s="174"/>
      <c r="G40" s="175"/>
      <c r="H40" s="176"/>
      <c r="I40" s="176"/>
      <c r="J40" s="176"/>
      <c r="K40" s="176"/>
      <c r="L40" s="178"/>
      <c r="M40" s="178"/>
      <c r="N40" s="178"/>
      <c r="O40" s="176"/>
      <c r="P40" s="186">
        <v>10</v>
      </c>
      <c r="Q40" s="189"/>
      <c r="R40" s="194"/>
      <c r="S40" s="67"/>
      <c r="T40" s="30"/>
      <c r="U40" s="30"/>
    </row>
    <row r="41" spans="1:21" ht="18.75" customHeight="1">
      <c r="A41" s="169">
        <v>35</v>
      </c>
      <c r="B41" s="183" t="s">
        <v>143</v>
      </c>
      <c r="C41" s="184" t="s">
        <v>144</v>
      </c>
      <c r="D41" s="172" t="s">
        <v>78</v>
      </c>
      <c r="E41" s="190"/>
      <c r="F41" s="190"/>
      <c r="G41" s="190"/>
      <c r="H41" s="191"/>
      <c r="I41" s="191"/>
      <c r="J41" s="191"/>
      <c r="K41" s="191"/>
      <c r="L41" s="191"/>
      <c r="M41" s="191"/>
      <c r="N41" s="191"/>
      <c r="O41" s="191"/>
      <c r="P41" s="186">
        <v>5</v>
      </c>
      <c r="Q41" s="189"/>
      <c r="R41" s="194"/>
      <c r="S41" s="67"/>
      <c r="T41" s="30"/>
      <c r="U41" s="30"/>
    </row>
    <row r="42" spans="1:21" ht="18.75" customHeight="1">
      <c r="A42" s="169">
        <v>36</v>
      </c>
      <c r="B42" s="183" t="s">
        <v>145</v>
      </c>
      <c r="C42" s="184" t="s">
        <v>105</v>
      </c>
      <c r="D42" s="172" t="s">
        <v>98</v>
      </c>
      <c r="E42" s="190"/>
      <c r="F42" s="195"/>
      <c r="G42" s="190"/>
      <c r="H42" s="191"/>
      <c r="I42" s="191"/>
      <c r="J42" s="191"/>
      <c r="K42" s="191"/>
      <c r="L42" s="191"/>
      <c r="M42" s="191"/>
      <c r="N42" s="191"/>
      <c r="O42" s="191"/>
      <c r="P42" s="186">
        <v>0</v>
      </c>
      <c r="Q42" s="189"/>
      <c r="R42" s="194"/>
      <c r="S42" s="67"/>
      <c r="T42" s="30"/>
      <c r="U42" s="30"/>
    </row>
    <row r="43" spans="1:21" ht="18.75" customHeight="1">
      <c r="A43" s="169">
        <v>37</v>
      </c>
      <c r="B43" s="183" t="s">
        <v>146</v>
      </c>
      <c r="C43" s="184" t="s">
        <v>147</v>
      </c>
      <c r="D43" s="172" t="s">
        <v>98</v>
      </c>
      <c r="E43" s="190"/>
      <c r="F43" s="195"/>
      <c r="G43" s="190"/>
      <c r="H43" s="191"/>
      <c r="I43" s="191"/>
      <c r="J43" s="191"/>
      <c r="K43" s="191"/>
      <c r="L43" s="191"/>
      <c r="M43" s="191"/>
      <c r="N43" s="191"/>
      <c r="O43" s="191"/>
      <c r="P43" s="186">
        <v>0</v>
      </c>
      <c r="Q43" s="189"/>
      <c r="R43" s="194"/>
      <c r="S43" s="67"/>
      <c r="T43" s="30"/>
      <c r="U43" s="30"/>
    </row>
    <row r="44" spans="1:21" ht="18.75" customHeight="1">
      <c r="A44" s="169">
        <v>38</v>
      </c>
      <c r="B44" s="183" t="s">
        <v>148</v>
      </c>
      <c r="C44" s="184" t="s">
        <v>149</v>
      </c>
      <c r="D44" s="172" t="s">
        <v>34</v>
      </c>
      <c r="E44" s="190"/>
      <c r="F44" s="195"/>
      <c r="G44" s="190"/>
      <c r="H44" s="191"/>
      <c r="I44" s="191"/>
      <c r="J44" s="191"/>
      <c r="K44" s="191"/>
      <c r="L44" s="191"/>
      <c r="M44" s="191"/>
      <c r="N44" s="191"/>
      <c r="O44" s="191"/>
      <c r="P44" s="186">
        <v>0</v>
      </c>
      <c r="Q44" s="189"/>
      <c r="R44" s="194"/>
      <c r="S44" s="67"/>
      <c r="T44" s="30"/>
      <c r="U44" s="30"/>
    </row>
    <row r="45" spans="1:21" ht="18.75" customHeight="1">
      <c r="A45" s="169">
        <v>39</v>
      </c>
      <c r="B45" s="186"/>
      <c r="C45" s="172"/>
      <c r="D45" s="172"/>
      <c r="E45" s="190"/>
      <c r="F45" s="190"/>
      <c r="G45" s="190"/>
      <c r="H45" s="191"/>
      <c r="I45" s="191"/>
      <c r="J45" s="191"/>
      <c r="K45" s="191"/>
      <c r="L45" s="191"/>
      <c r="M45" s="191"/>
      <c r="N45" s="191"/>
      <c r="O45" s="191"/>
      <c r="P45" s="186"/>
      <c r="Q45" s="189"/>
      <c r="R45" s="194"/>
      <c r="S45" s="67"/>
      <c r="T45" s="30"/>
      <c r="U45" s="30"/>
    </row>
    <row r="46" spans="1:21" ht="18.75" customHeight="1">
      <c r="A46" s="169">
        <v>40</v>
      </c>
      <c r="B46" s="186"/>
      <c r="C46" s="172"/>
      <c r="D46" s="172"/>
      <c r="E46" s="175"/>
      <c r="F46" s="175"/>
      <c r="G46" s="175"/>
      <c r="H46" s="176"/>
      <c r="I46" s="176"/>
      <c r="J46" s="176"/>
      <c r="K46" s="176"/>
      <c r="L46" s="178"/>
      <c r="M46" s="178"/>
      <c r="N46" s="178"/>
      <c r="O46" s="176"/>
      <c r="P46" s="204"/>
      <c r="Q46" s="189"/>
      <c r="R46" s="194"/>
      <c r="S46" s="67"/>
      <c r="T46" s="30"/>
      <c r="U46" s="30"/>
    </row>
    <row r="47" spans="1:21" ht="18.75" customHeight="1">
      <c r="A47" s="169">
        <v>41</v>
      </c>
      <c r="B47" s="186"/>
      <c r="C47" s="172"/>
      <c r="D47" s="172"/>
      <c r="E47" s="175"/>
      <c r="F47" s="175"/>
      <c r="G47" s="175"/>
      <c r="H47" s="176"/>
      <c r="I47" s="176"/>
      <c r="J47" s="176"/>
      <c r="K47" s="176"/>
      <c r="L47" s="178"/>
      <c r="M47" s="178"/>
      <c r="N47" s="178"/>
      <c r="O47" s="176"/>
      <c r="P47" s="204"/>
      <c r="Q47" s="189"/>
      <c r="R47" s="194"/>
      <c r="S47" s="67"/>
      <c r="T47" s="30"/>
      <c r="U47" s="30"/>
    </row>
    <row r="48" spans="1:21" ht="18.75" customHeight="1">
      <c r="A48" s="169">
        <v>42</v>
      </c>
      <c r="B48" s="208"/>
      <c r="C48" s="208"/>
      <c r="D48" s="208"/>
      <c r="E48" s="175"/>
      <c r="F48" s="175"/>
      <c r="G48" s="175"/>
      <c r="H48" s="176"/>
      <c r="I48" s="176"/>
      <c r="J48" s="176"/>
      <c r="K48" s="176"/>
      <c r="L48" s="178"/>
      <c r="M48" s="178"/>
      <c r="N48" s="178"/>
      <c r="O48" s="176"/>
      <c r="P48" s="176"/>
      <c r="Q48" s="189"/>
      <c r="R48" s="194"/>
      <c r="S48" s="67"/>
      <c r="T48" s="30"/>
      <c r="U48" s="30"/>
    </row>
    <row r="49" spans="1:21" ht="18.75" customHeight="1">
      <c r="A49" s="169">
        <v>43</v>
      </c>
      <c r="B49" s="208"/>
      <c r="C49" s="208"/>
      <c r="D49" s="208"/>
      <c r="E49" s="175"/>
      <c r="F49" s="174"/>
      <c r="G49" s="175"/>
      <c r="H49" s="176"/>
      <c r="I49" s="176"/>
      <c r="J49" s="176"/>
      <c r="K49" s="176"/>
      <c r="L49" s="178"/>
      <c r="M49" s="178"/>
      <c r="N49" s="178"/>
      <c r="O49" s="176"/>
      <c r="P49" s="176"/>
      <c r="Q49" s="189"/>
      <c r="R49" s="194"/>
      <c r="S49" s="67"/>
      <c r="T49" s="30"/>
      <c r="U49" s="30"/>
    </row>
    <row r="50" spans="1:21" ht="18.75" customHeight="1">
      <c r="A50" s="169">
        <v>44</v>
      </c>
      <c r="B50" s="208"/>
      <c r="C50" s="208"/>
      <c r="D50" s="208"/>
      <c r="E50" s="190"/>
      <c r="F50" s="195"/>
      <c r="G50" s="190"/>
      <c r="H50" s="191"/>
      <c r="I50" s="191"/>
      <c r="J50" s="191"/>
      <c r="K50" s="191"/>
      <c r="L50" s="191"/>
      <c r="M50" s="191"/>
      <c r="N50" s="191"/>
      <c r="O50" s="191"/>
      <c r="P50" s="191"/>
      <c r="Q50" s="189"/>
      <c r="R50" s="194"/>
      <c r="S50" s="67"/>
      <c r="T50" s="30"/>
      <c r="U50" s="30"/>
    </row>
    <row r="51" spans="1:21" ht="18.75" customHeight="1">
      <c r="A51" s="169">
        <v>45</v>
      </c>
      <c r="B51" s="208"/>
      <c r="C51" s="208"/>
      <c r="D51" s="208"/>
      <c r="E51" s="190"/>
      <c r="F51" s="195"/>
      <c r="G51" s="190"/>
      <c r="H51" s="191"/>
      <c r="I51" s="191"/>
      <c r="J51" s="191"/>
      <c r="K51" s="191"/>
      <c r="L51" s="191"/>
      <c r="M51" s="191"/>
      <c r="N51" s="191"/>
      <c r="O51" s="191"/>
      <c r="P51" s="191"/>
      <c r="Q51" s="189"/>
      <c r="R51" s="194"/>
      <c r="S51" s="67"/>
      <c r="T51" s="30"/>
      <c r="U51" s="30"/>
    </row>
    <row r="52" spans="1:21" ht="18.75" customHeight="1">
      <c r="A52" s="169">
        <v>46</v>
      </c>
      <c r="B52" s="208"/>
      <c r="C52" s="208"/>
      <c r="D52" s="208"/>
      <c r="E52" s="190"/>
      <c r="F52" s="190"/>
      <c r="G52" s="190"/>
      <c r="H52" s="191"/>
      <c r="I52" s="191"/>
      <c r="J52" s="191"/>
      <c r="K52" s="191"/>
      <c r="L52" s="191"/>
      <c r="M52" s="191"/>
      <c r="N52" s="191"/>
      <c r="O52" s="191"/>
      <c r="P52" s="191"/>
      <c r="Q52" s="189"/>
      <c r="R52" s="194"/>
      <c r="S52" s="67"/>
      <c r="T52" s="30"/>
      <c r="U52" s="30"/>
    </row>
    <row r="53" spans="1:21" ht="18.75" customHeight="1">
      <c r="A53" s="169">
        <v>47</v>
      </c>
      <c r="B53" s="208"/>
      <c r="C53" s="208"/>
      <c r="D53" s="208"/>
      <c r="E53" s="190"/>
      <c r="F53" s="195"/>
      <c r="G53" s="190"/>
      <c r="H53" s="191"/>
      <c r="I53" s="191"/>
      <c r="J53" s="191"/>
      <c r="K53" s="191"/>
      <c r="L53" s="191"/>
      <c r="M53" s="191"/>
      <c r="N53" s="191"/>
      <c r="O53" s="191"/>
      <c r="P53" s="191"/>
      <c r="Q53" s="189"/>
      <c r="R53" s="194"/>
      <c r="S53" s="67"/>
      <c r="T53" s="30"/>
      <c r="U53" s="30"/>
    </row>
    <row r="54" spans="1:21" ht="18.75" customHeight="1">
      <c r="A54" s="169">
        <v>48</v>
      </c>
      <c r="B54" s="208"/>
      <c r="C54" s="208"/>
      <c r="D54" s="208"/>
      <c r="E54" s="190"/>
      <c r="F54" s="190"/>
      <c r="G54" s="190"/>
      <c r="H54" s="191"/>
      <c r="I54" s="191"/>
      <c r="J54" s="191"/>
      <c r="K54" s="191"/>
      <c r="L54" s="191"/>
      <c r="M54" s="191"/>
      <c r="N54" s="191"/>
      <c r="O54" s="191"/>
      <c r="P54" s="191"/>
      <c r="Q54" s="193"/>
      <c r="R54" s="194"/>
      <c r="S54" s="67"/>
      <c r="T54" s="30"/>
      <c r="U54" s="30"/>
    </row>
    <row r="55" spans="1:21" ht="18.75" customHeight="1">
      <c r="A55" s="169">
        <v>49</v>
      </c>
      <c r="B55" s="208"/>
      <c r="C55" s="208"/>
      <c r="D55" s="208"/>
      <c r="E55" s="190"/>
      <c r="F55" s="195"/>
      <c r="G55" s="190"/>
      <c r="H55" s="191"/>
      <c r="I55" s="191"/>
      <c r="J55" s="191"/>
      <c r="K55" s="191"/>
      <c r="L55" s="191"/>
      <c r="M55" s="191"/>
      <c r="N55" s="191"/>
      <c r="O55" s="191"/>
      <c r="P55" s="191"/>
      <c r="Q55" s="187"/>
      <c r="R55" s="194"/>
      <c r="S55" s="67"/>
      <c r="T55" s="30"/>
      <c r="U55" s="30"/>
    </row>
    <row r="56" spans="1:21" ht="18.75" customHeight="1">
      <c r="A56" s="169">
        <v>50</v>
      </c>
      <c r="B56" s="208"/>
      <c r="C56" s="208"/>
      <c r="D56" s="208"/>
      <c r="E56" s="190"/>
      <c r="F56" s="195"/>
      <c r="G56" s="190"/>
      <c r="H56" s="191"/>
      <c r="I56" s="191"/>
      <c r="J56" s="191"/>
      <c r="K56" s="191"/>
      <c r="L56" s="191"/>
      <c r="M56" s="191"/>
      <c r="N56" s="191"/>
      <c r="O56" s="191"/>
      <c r="P56" s="191"/>
      <c r="Q56" s="187"/>
      <c r="R56" s="194"/>
      <c r="S56" s="67"/>
      <c r="T56" s="30"/>
      <c r="U56" s="30"/>
    </row>
    <row r="57" spans="1:21" ht="18.75" customHeight="1">
      <c r="A57" s="169">
        <v>51</v>
      </c>
      <c r="B57" s="208"/>
      <c r="C57" s="208"/>
      <c r="D57" s="208"/>
      <c r="E57" s="190"/>
      <c r="F57" s="190"/>
      <c r="G57" s="190"/>
      <c r="H57" s="191"/>
      <c r="I57" s="191"/>
      <c r="J57" s="191"/>
      <c r="K57" s="191"/>
      <c r="L57" s="191"/>
      <c r="M57" s="191"/>
      <c r="N57" s="191"/>
      <c r="O57" s="191"/>
      <c r="P57" s="191"/>
      <c r="Q57" s="187"/>
      <c r="R57" s="194"/>
      <c r="S57" s="67"/>
      <c r="T57" s="30"/>
      <c r="U57" s="30"/>
    </row>
    <row r="58" spans="1:21" ht="18.75" customHeight="1">
      <c r="A58" s="169">
        <v>52</v>
      </c>
      <c r="B58" s="208"/>
      <c r="C58" s="208"/>
      <c r="D58" s="208"/>
      <c r="E58" s="190"/>
      <c r="F58" s="190"/>
      <c r="G58" s="190"/>
      <c r="H58" s="191"/>
      <c r="I58" s="191"/>
      <c r="J58" s="191"/>
      <c r="K58" s="191"/>
      <c r="L58" s="191"/>
      <c r="M58" s="191"/>
      <c r="N58" s="191"/>
      <c r="O58" s="191"/>
      <c r="P58" s="191"/>
      <c r="Q58" s="187"/>
      <c r="R58" s="194"/>
      <c r="S58" s="67"/>
      <c r="T58" s="30"/>
      <c r="U58" s="30"/>
    </row>
    <row r="59" spans="1:21" ht="18.75" customHeight="1">
      <c r="A59" s="169">
        <v>53</v>
      </c>
      <c r="B59" s="208"/>
      <c r="C59" s="208"/>
      <c r="D59" s="208"/>
      <c r="E59" s="190"/>
      <c r="F59" s="190"/>
      <c r="G59" s="190"/>
      <c r="H59" s="191"/>
      <c r="I59" s="191"/>
      <c r="J59" s="191"/>
      <c r="K59" s="191"/>
      <c r="L59" s="191"/>
      <c r="M59" s="191"/>
      <c r="N59" s="191"/>
      <c r="O59" s="191"/>
      <c r="P59" s="191"/>
      <c r="Q59" s="187"/>
      <c r="R59" s="194"/>
      <c r="S59" s="67"/>
      <c r="T59" s="30"/>
      <c r="U59" s="30"/>
    </row>
    <row r="60" spans="1:21" ht="18.75" customHeight="1">
      <c r="A60" s="169">
        <v>54</v>
      </c>
      <c r="B60" s="209"/>
      <c r="C60" s="209"/>
      <c r="D60" s="191"/>
      <c r="E60" s="190"/>
      <c r="F60" s="190"/>
      <c r="G60" s="190"/>
      <c r="H60" s="191"/>
      <c r="I60" s="191"/>
      <c r="J60" s="191"/>
      <c r="K60" s="191"/>
      <c r="L60" s="191"/>
      <c r="M60" s="191"/>
      <c r="N60" s="191"/>
      <c r="O60" s="191"/>
      <c r="P60" s="191"/>
      <c r="Q60" s="193"/>
      <c r="R60" s="194"/>
      <c r="S60" s="67"/>
      <c r="T60" s="30"/>
      <c r="U60" s="30"/>
    </row>
    <row r="61" spans="1:21" ht="18.75" customHeight="1">
      <c r="A61" s="169">
        <v>55</v>
      </c>
      <c r="B61" s="209"/>
      <c r="C61" s="209"/>
      <c r="D61" s="191"/>
      <c r="E61" s="190"/>
      <c r="F61" s="190"/>
      <c r="G61" s="190"/>
      <c r="H61" s="191"/>
      <c r="I61" s="191"/>
      <c r="J61" s="191"/>
      <c r="K61" s="191"/>
      <c r="L61" s="191"/>
      <c r="M61" s="191"/>
      <c r="N61" s="191"/>
      <c r="O61" s="191"/>
      <c r="P61" s="191"/>
      <c r="Q61" s="193"/>
      <c r="R61" s="194"/>
      <c r="S61" s="67"/>
      <c r="T61" s="30"/>
      <c r="U61" s="30"/>
    </row>
    <row r="62" spans="1:21" ht="18.75" customHeight="1">
      <c r="A62" s="169">
        <v>56</v>
      </c>
      <c r="B62" s="209"/>
      <c r="C62" s="209"/>
      <c r="D62" s="191"/>
      <c r="E62" s="190"/>
      <c r="F62" s="190"/>
      <c r="G62" s="190"/>
      <c r="H62" s="191"/>
      <c r="I62" s="191"/>
      <c r="J62" s="191"/>
      <c r="K62" s="191"/>
      <c r="L62" s="191"/>
      <c r="M62" s="191"/>
      <c r="N62" s="191"/>
      <c r="O62" s="191"/>
      <c r="P62" s="191"/>
      <c r="Q62" s="193"/>
      <c r="R62" s="194"/>
      <c r="S62" s="67"/>
      <c r="T62" s="30"/>
      <c r="U62" s="30"/>
    </row>
    <row r="63" spans="1:21" ht="18.75" customHeight="1">
      <c r="A63" s="169">
        <v>57</v>
      </c>
      <c r="B63" s="209"/>
      <c r="C63" s="209"/>
      <c r="D63" s="191"/>
      <c r="E63" s="190"/>
      <c r="F63" s="190"/>
      <c r="G63" s="190"/>
      <c r="H63" s="191"/>
      <c r="I63" s="191"/>
      <c r="J63" s="191"/>
      <c r="K63" s="191"/>
      <c r="L63" s="191"/>
      <c r="M63" s="191"/>
      <c r="N63" s="191"/>
      <c r="O63" s="191"/>
      <c r="P63" s="191"/>
      <c r="Q63" s="193"/>
      <c r="R63" s="194"/>
      <c r="S63" s="67"/>
      <c r="T63" s="30"/>
      <c r="U63" s="30"/>
    </row>
    <row r="64" spans="1:21" ht="18.75" customHeight="1">
      <c r="A64" s="169">
        <v>58</v>
      </c>
      <c r="B64" s="209"/>
      <c r="C64" s="209"/>
      <c r="D64" s="191"/>
      <c r="E64" s="190"/>
      <c r="F64" s="190"/>
      <c r="G64" s="190"/>
      <c r="H64" s="191"/>
      <c r="I64" s="191"/>
      <c r="J64" s="191"/>
      <c r="K64" s="191"/>
      <c r="L64" s="191"/>
      <c r="M64" s="191"/>
      <c r="N64" s="191"/>
      <c r="O64" s="191"/>
      <c r="P64" s="191"/>
      <c r="Q64" s="193"/>
      <c r="R64" s="194"/>
      <c r="S64" s="67"/>
      <c r="T64" s="30"/>
      <c r="U64" s="30"/>
    </row>
    <row r="65" spans="1:21" ht="18.75" customHeight="1">
      <c r="A65" s="169">
        <v>59</v>
      </c>
      <c r="B65" s="209"/>
      <c r="C65" s="209"/>
      <c r="D65" s="191"/>
      <c r="E65" s="190"/>
      <c r="F65" s="190"/>
      <c r="G65" s="190"/>
      <c r="H65" s="191"/>
      <c r="I65" s="191"/>
      <c r="J65" s="191"/>
      <c r="K65" s="191"/>
      <c r="L65" s="191"/>
      <c r="M65" s="191"/>
      <c r="N65" s="191"/>
      <c r="O65" s="191"/>
      <c r="P65" s="191"/>
      <c r="Q65" s="193"/>
      <c r="R65" s="194"/>
      <c r="S65" s="67"/>
      <c r="T65" s="30"/>
      <c r="U65" s="30"/>
    </row>
    <row r="66" spans="1:21" ht="18.75" customHeight="1">
      <c r="A66" s="169">
        <v>60</v>
      </c>
      <c r="B66" s="209"/>
      <c r="C66" s="209"/>
      <c r="D66" s="191"/>
      <c r="E66" s="190"/>
      <c r="F66" s="190"/>
      <c r="G66" s="190"/>
      <c r="H66" s="191"/>
      <c r="I66" s="191"/>
      <c r="J66" s="191"/>
      <c r="K66" s="191"/>
      <c r="L66" s="191"/>
      <c r="M66" s="191"/>
      <c r="N66" s="191"/>
      <c r="O66" s="191"/>
      <c r="P66" s="191"/>
      <c r="Q66" s="193"/>
      <c r="R66" s="194"/>
      <c r="S66" s="67"/>
      <c r="T66" s="30"/>
      <c r="U66" s="30"/>
    </row>
    <row r="67" spans="1:21" ht="18.75" customHeight="1">
      <c r="A67" s="169">
        <v>61</v>
      </c>
      <c r="B67" s="210"/>
      <c r="C67" s="210"/>
      <c r="D67" s="211"/>
      <c r="E67" s="212"/>
      <c r="F67" s="212"/>
      <c r="G67" s="212"/>
      <c r="H67" s="211"/>
      <c r="I67" s="211"/>
      <c r="J67" s="211"/>
      <c r="K67" s="211"/>
      <c r="L67" s="213"/>
      <c r="M67" s="213"/>
      <c r="N67" s="213"/>
      <c r="O67" s="211"/>
      <c r="P67" s="211"/>
      <c r="Q67" s="187"/>
      <c r="R67" s="194"/>
      <c r="S67" s="67"/>
      <c r="T67" s="30"/>
      <c r="U67" s="30"/>
    </row>
    <row r="68" spans="1:21" ht="18.75" customHeight="1">
      <c r="A68" s="169">
        <v>62</v>
      </c>
      <c r="B68" s="210"/>
      <c r="C68" s="210"/>
      <c r="D68" s="211"/>
      <c r="E68" s="212"/>
      <c r="F68" s="212"/>
      <c r="G68" s="175"/>
      <c r="H68" s="176"/>
      <c r="I68" s="176"/>
      <c r="J68" s="176"/>
      <c r="K68" s="176"/>
      <c r="L68" s="178"/>
      <c r="M68" s="178"/>
      <c r="N68" s="178"/>
      <c r="O68" s="176"/>
      <c r="P68" s="176"/>
      <c r="Q68" s="187"/>
      <c r="R68" s="194"/>
      <c r="S68" s="67"/>
      <c r="T68" s="30"/>
      <c r="U68" s="30"/>
    </row>
    <row r="69" spans="1:21" ht="18.75" customHeight="1">
      <c r="A69" s="169">
        <v>63</v>
      </c>
      <c r="B69" s="210"/>
      <c r="C69" s="210"/>
      <c r="D69" s="211"/>
      <c r="E69" s="212"/>
      <c r="F69" s="212"/>
      <c r="G69" s="175"/>
      <c r="H69" s="176"/>
      <c r="I69" s="176"/>
      <c r="J69" s="176"/>
      <c r="K69" s="176"/>
      <c r="L69" s="178"/>
      <c r="M69" s="178"/>
      <c r="N69" s="178"/>
      <c r="O69" s="176"/>
      <c r="P69" s="176"/>
      <c r="Q69" s="214"/>
      <c r="R69" s="215"/>
      <c r="S69" s="67"/>
      <c r="T69" s="30"/>
      <c r="U69" s="30"/>
    </row>
    <row r="70" spans="1:21" ht="18.75" customHeight="1">
      <c r="A70" s="169">
        <v>64</v>
      </c>
      <c r="B70" s="210"/>
      <c r="C70" s="210"/>
      <c r="D70" s="211"/>
      <c r="E70" s="212"/>
      <c r="F70" s="212"/>
      <c r="G70" s="175"/>
      <c r="H70" s="176"/>
      <c r="I70" s="176"/>
      <c r="J70" s="176"/>
      <c r="K70" s="176"/>
      <c r="L70" s="178"/>
      <c r="M70" s="178"/>
      <c r="N70" s="178"/>
      <c r="O70" s="176"/>
      <c r="P70" s="176"/>
      <c r="Q70" s="214"/>
      <c r="R70" s="215"/>
      <c r="S70" s="67"/>
      <c r="T70" s="30"/>
      <c r="U70" s="30"/>
    </row>
    <row r="71" spans="1:21" ht="18.75" customHeight="1">
      <c r="A71" s="169">
        <v>65</v>
      </c>
      <c r="B71" s="210"/>
      <c r="C71" s="210"/>
      <c r="D71" s="211"/>
      <c r="E71" s="212"/>
      <c r="F71" s="212"/>
      <c r="G71" s="175"/>
      <c r="H71" s="176"/>
      <c r="I71" s="176"/>
      <c r="J71" s="176"/>
      <c r="K71" s="176"/>
      <c r="L71" s="178"/>
      <c r="M71" s="178"/>
      <c r="N71" s="178"/>
      <c r="O71" s="176"/>
      <c r="P71" s="176"/>
      <c r="Q71" s="214"/>
      <c r="R71" s="215"/>
      <c r="S71" s="67"/>
      <c r="T71" s="30"/>
      <c r="U71" s="30"/>
    </row>
    <row r="72" spans="1:21" ht="18.75" customHeight="1">
      <c r="A72" s="169">
        <v>66</v>
      </c>
      <c r="B72" s="216"/>
      <c r="C72" s="216"/>
      <c r="D72" s="176"/>
      <c r="E72" s="175"/>
      <c r="F72" s="175"/>
      <c r="G72" s="175"/>
      <c r="H72" s="176"/>
      <c r="I72" s="176"/>
      <c r="J72" s="176"/>
      <c r="K72" s="176"/>
      <c r="L72" s="178"/>
      <c r="M72" s="178"/>
      <c r="N72" s="178"/>
      <c r="O72" s="176"/>
      <c r="P72" s="176"/>
      <c r="Q72" s="214"/>
      <c r="R72" s="215"/>
      <c r="S72" s="67"/>
      <c r="T72" s="30"/>
      <c r="U72" s="30"/>
    </row>
    <row r="73" spans="1:21" ht="18.75" customHeight="1">
      <c r="A73" s="169">
        <v>67</v>
      </c>
      <c r="B73" s="216"/>
      <c r="C73" s="216"/>
      <c r="D73" s="176"/>
      <c r="E73" s="175"/>
      <c r="F73" s="175"/>
      <c r="G73" s="175"/>
      <c r="H73" s="176"/>
      <c r="I73" s="176"/>
      <c r="J73" s="176"/>
      <c r="K73" s="176"/>
      <c r="L73" s="178"/>
      <c r="M73" s="178"/>
      <c r="N73" s="178"/>
      <c r="O73" s="176"/>
      <c r="P73" s="176"/>
      <c r="Q73" s="214"/>
      <c r="R73" s="215"/>
      <c r="S73" s="67"/>
      <c r="T73" s="30"/>
      <c r="U73" s="30"/>
    </row>
    <row r="74" spans="1:21" ht="18.75" customHeight="1">
      <c r="A74" s="169">
        <v>68</v>
      </c>
      <c r="B74" s="216"/>
      <c r="C74" s="216"/>
      <c r="D74" s="176"/>
      <c r="E74" s="175"/>
      <c r="F74" s="175"/>
      <c r="G74" s="175"/>
      <c r="H74" s="176"/>
      <c r="I74" s="176"/>
      <c r="J74" s="176"/>
      <c r="K74" s="176"/>
      <c r="L74" s="178"/>
      <c r="M74" s="178"/>
      <c r="N74" s="178"/>
      <c r="O74" s="176"/>
      <c r="P74" s="176"/>
      <c r="Q74" s="214"/>
      <c r="R74" s="215"/>
      <c r="S74" s="67"/>
      <c r="T74" s="30"/>
      <c r="U74" s="30"/>
    </row>
    <row r="75" spans="1:21" ht="18.75" customHeight="1">
      <c r="A75" s="169">
        <v>69</v>
      </c>
      <c r="B75" s="216"/>
      <c r="C75" s="216"/>
      <c r="D75" s="176"/>
      <c r="E75" s="175"/>
      <c r="F75" s="175"/>
      <c r="G75" s="175"/>
      <c r="H75" s="176"/>
      <c r="I75" s="176"/>
      <c r="J75" s="176"/>
      <c r="K75" s="176"/>
      <c r="L75" s="178"/>
      <c r="M75" s="178"/>
      <c r="N75" s="178"/>
      <c r="O75" s="176"/>
      <c r="P75" s="176"/>
      <c r="Q75" s="214"/>
      <c r="R75" s="215"/>
      <c r="S75" s="67"/>
      <c r="T75" s="30"/>
      <c r="U75" s="30"/>
    </row>
    <row r="76" spans="1:21" ht="18.75" customHeight="1">
      <c r="A76" s="169">
        <v>70</v>
      </c>
      <c r="B76" s="216"/>
      <c r="C76" s="216"/>
      <c r="D76" s="176"/>
      <c r="E76" s="175"/>
      <c r="F76" s="175"/>
      <c r="G76" s="175"/>
      <c r="H76" s="176"/>
      <c r="I76" s="176"/>
      <c r="J76" s="176"/>
      <c r="K76" s="176"/>
      <c r="L76" s="178"/>
      <c r="M76" s="178"/>
      <c r="N76" s="178"/>
      <c r="O76" s="176"/>
      <c r="P76" s="176"/>
      <c r="Q76" s="214"/>
      <c r="R76" s="215"/>
      <c r="S76" s="67"/>
      <c r="T76" s="30"/>
      <c r="U76" s="30"/>
    </row>
    <row r="77" spans="1:21" ht="18.75" customHeight="1">
      <c r="A77" s="169">
        <v>71</v>
      </c>
      <c r="B77" s="216"/>
      <c r="C77" s="216"/>
      <c r="D77" s="176"/>
      <c r="E77" s="175"/>
      <c r="F77" s="175"/>
      <c r="G77" s="175"/>
      <c r="H77" s="176"/>
      <c r="I77" s="176"/>
      <c r="J77" s="176"/>
      <c r="K77" s="176"/>
      <c r="L77" s="178"/>
      <c r="M77" s="178"/>
      <c r="N77" s="178"/>
      <c r="O77" s="176"/>
      <c r="P77" s="176"/>
      <c r="Q77" s="214"/>
      <c r="R77" s="215"/>
      <c r="S77" s="67"/>
      <c r="T77" s="30"/>
      <c r="U77" s="30"/>
    </row>
    <row r="78" spans="1:21" ht="18.75" customHeight="1">
      <c r="A78" s="169">
        <v>72</v>
      </c>
      <c r="B78" s="216"/>
      <c r="C78" s="216"/>
      <c r="D78" s="176"/>
      <c r="E78" s="175"/>
      <c r="F78" s="175"/>
      <c r="G78" s="175"/>
      <c r="H78" s="176"/>
      <c r="I78" s="176"/>
      <c r="J78" s="176"/>
      <c r="K78" s="176"/>
      <c r="L78" s="178"/>
      <c r="M78" s="178"/>
      <c r="N78" s="178"/>
      <c r="O78" s="176"/>
      <c r="P78" s="176"/>
      <c r="Q78" s="214"/>
      <c r="R78" s="215"/>
      <c r="S78" s="67"/>
      <c r="T78" s="30"/>
      <c r="U78" s="30"/>
    </row>
    <row r="79" spans="1:21" ht="18.75" customHeight="1">
      <c r="A79" s="217">
        <v>73</v>
      </c>
      <c r="B79" s="218"/>
      <c r="C79" s="218"/>
      <c r="D79" s="187"/>
      <c r="E79" s="219"/>
      <c r="F79" s="220"/>
      <c r="G79" s="221"/>
      <c r="H79" s="222"/>
      <c r="I79" s="187"/>
      <c r="J79" s="194"/>
      <c r="K79" s="223"/>
      <c r="L79" s="224"/>
      <c r="M79" s="225"/>
      <c r="N79" s="224"/>
      <c r="O79" s="187"/>
      <c r="P79" s="194"/>
      <c r="Q79" s="227"/>
      <c r="R79" s="215"/>
      <c r="S79" s="67"/>
      <c r="T79" s="30"/>
      <c r="U79" s="30"/>
    </row>
    <row r="80" spans="1:21" ht="18.75" customHeight="1">
      <c r="A80" s="217">
        <v>74</v>
      </c>
      <c r="B80" s="218"/>
      <c r="C80" s="218"/>
      <c r="D80" s="187"/>
      <c r="E80" s="219"/>
      <c r="F80" s="220"/>
      <c r="G80" s="221"/>
      <c r="H80" s="222"/>
      <c r="I80" s="187"/>
      <c r="J80" s="194"/>
      <c r="K80" s="223"/>
      <c r="L80" s="224"/>
      <c r="M80" s="225"/>
      <c r="N80" s="224"/>
      <c r="O80" s="187"/>
      <c r="P80" s="194"/>
      <c r="Q80" s="227"/>
      <c r="R80" s="215"/>
      <c r="S80" s="67"/>
      <c r="T80" s="30"/>
      <c r="U80" s="30"/>
    </row>
    <row r="81" spans="1:21" ht="18.75" customHeight="1">
      <c r="A81" s="217">
        <v>75</v>
      </c>
      <c r="B81" s="218"/>
      <c r="C81" s="218"/>
      <c r="D81" s="187"/>
      <c r="E81" s="219"/>
      <c r="F81" s="220"/>
      <c r="G81" s="221"/>
      <c r="H81" s="222"/>
      <c r="I81" s="187"/>
      <c r="J81" s="194"/>
      <c r="K81" s="223"/>
      <c r="L81" s="224"/>
      <c r="M81" s="225"/>
      <c r="N81" s="224"/>
      <c r="O81" s="187"/>
      <c r="P81" s="194"/>
      <c r="Q81" s="227"/>
      <c r="R81" s="215"/>
      <c r="S81" s="67"/>
      <c r="T81" s="30"/>
      <c r="U81" s="30"/>
    </row>
    <row r="82" spans="1:21" ht="18.75" customHeight="1">
      <c r="A82" s="217">
        <v>76</v>
      </c>
      <c r="B82" s="218"/>
      <c r="C82" s="218"/>
      <c r="D82" s="187"/>
      <c r="E82" s="219"/>
      <c r="F82" s="220"/>
      <c r="G82" s="221"/>
      <c r="H82" s="222"/>
      <c r="I82" s="187"/>
      <c r="J82" s="194"/>
      <c r="K82" s="223"/>
      <c r="L82" s="224"/>
      <c r="M82" s="225"/>
      <c r="N82" s="224"/>
      <c r="O82" s="187"/>
      <c r="P82" s="194"/>
      <c r="Q82" s="227"/>
      <c r="R82" s="215"/>
      <c r="S82" s="67"/>
      <c r="T82" s="30"/>
      <c r="U82" s="30"/>
    </row>
    <row r="83" spans="1:21" ht="18.75" customHeight="1">
      <c r="A83" s="217">
        <v>77</v>
      </c>
      <c r="B83" s="218"/>
      <c r="C83" s="218"/>
      <c r="D83" s="187"/>
      <c r="E83" s="219"/>
      <c r="F83" s="220"/>
      <c r="G83" s="221"/>
      <c r="H83" s="222"/>
      <c r="I83" s="187"/>
      <c r="J83" s="194"/>
      <c r="K83" s="223"/>
      <c r="L83" s="224"/>
      <c r="M83" s="225"/>
      <c r="N83" s="224"/>
      <c r="O83" s="187"/>
      <c r="P83" s="194"/>
      <c r="Q83" s="227"/>
      <c r="R83" s="215"/>
      <c r="S83" s="67"/>
      <c r="T83" s="30"/>
      <c r="U83" s="30"/>
    </row>
    <row r="84" spans="1:21" ht="18.75" customHeight="1">
      <c r="A84" s="217">
        <v>78</v>
      </c>
      <c r="B84" s="218"/>
      <c r="C84" s="218"/>
      <c r="D84" s="187"/>
      <c r="E84" s="219"/>
      <c r="F84" s="220"/>
      <c r="G84" s="221"/>
      <c r="H84" s="222"/>
      <c r="I84" s="187"/>
      <c r="J84" s="194"/>
      <c r="K84" s="223"/>
      <c r="L84" s="224"/>
      <c r="M84" s="225"/>
      <c r="N84" s="224"/>
      <c r="O84" s="187"/>
      <c r="P84" s="194"/>
      <c r="Q84" s="227"/>
      <c r="R84" s="215"/>
      <c r="S84" s="67"/>
      <c r="T84" s="30"/>
      <c r="U84" s="30"/>
    </row>
    <row r="85" spans="1:21" ht="18.75" customHeight="1">
      <c r="A85" s="217">
        <v>79</v>
      </c>
      <c r="B85" s="218"/>
      <c r="C85" s="218"/>
      <c r="D85" s="187"/>
      <c r="E85" s="219"/>
      <c r="F85" s="220"/>
      <c r="G85" s="221"/>
      <c r="H85" s="222"/>
      <c r="I85" s="187"/>
      <c r="J85" s="194"/>
      <c r="K85" s="223"/>
      <c r="L85" s="224"/>
      <c r="M85" s="225"/>
      <c r="N85" s="224"/>
      <c r="O85" s="187"/>
      <c r="P85" s="194"/>
      <c r="Q85" s="227"/>
      <c r="R85" s="215"/>
      <c r="S85" s="67"/>
      <c r="T85" s="30"/>
      <c r="U85" s="30"/>
    </row>
    <row r="86" spans="1:21" ht="18.75" customHeight="1">
      <c r="A86" s="217">
        <v>80</v>
      </c>
      <c r="B86" s="218"/>
      <c r="C86" s="218"/>
      <c r="D86" s="187"/>
      <c r="E86" s="219"/>
      <c r="F86" s="220"/>
      <c r="G86" s="221"/>
      <c r="H86" s="222"/>
      <c r="I86" s="187"/>
      <c r="J86" s="194"/>
      <c r="K86" s="223"/>
      <c r="L86" s="224"/>
      <c r="M86" s="225"/>
      <c r="N86" s="224"/>
      <c r="O86" s="187"/>
      <c r="P86" s="194"/>
      <c r="Q86" s="227"/>
      <c r="R86" s="215"/>
      <c r="S86" s="67"/>
      <c r="T86" s="30"/>
      <c r="U86" s="30"/>
    </row>
    <row r="87" spans="1:21" ht="18.75" customHeight="1">
      <c r="A87" s="217">
        <v>81</v>
      </c>
      <c r="B87" s="218"/>
      <c r="C87" s="218"/>
      <c r="D87" s="187"/>
      <c r="E87" s="219"/>
      <c r="F87" s="220"/>
      <c r="G87" s="221"/>
      <c r="H87" s="222"/>
      <c r="I87" s="187"/>
      <c r="J87" s="194"/>
      <c r="K87" s="223"/>
      <c r="L87" s="224"/>
      <c r="M87" s="225"/>
      <c r="N87" s="224"/>
      <c r="O87" s="187"/>
      <c r="P87" s="194"/>
      <c r="Q87" s="227"/>
      <c r="R87" s="215"/>
      <c r="S87" s="67"/>
      <c r="T87" s="30"/>
      <c r="U87" s="30"/>
    </row>
    <row r="88" spans="1:21" ht="18.75" customHeight="1">
      <c r="A88" s="217">
        <v>82</v>
      </c>
      <c r="B88" s="218"/>
      <c r="C88" s="218"/>
      <c r="D88" s="187"/>
      <c r="E88" s="219"/>
      <c r="F88" s="220"/>
      <c r="G88" s="221"/>
      <c r="H88" s="222"/>
      <c r="I88" s="187"/>
      <c r="J88" s="194"/>
      <c r="K88" s="223"/>
      <c r="L88" s="224"/>
      <c r="M88" s="225"/>
      <c r="N88" s="224"/>
      <c r="O88" s="187"/>
      <c r="P88" s="194"/>
      <c r="Q88" s="227"/>
      <c r="R88" s="215"/>
      <c r="S88" s="67"/>
      <c r="T88" s="30"/>
      <c r="U88" s="30"/>
    </row>
    <row r="89" spans="1:21" ht="18.75" customHeight="1">
      <c r="A89" s="217">
        <v>83</v>
      </c>
      <c r="B89" s="218"/>
      <c r="C89" s="218"/>
      <c r="D89" s="187"/>
      <c r="E89" s="219"/>
      <c r="F89" s="220"/>
      <c r="G89" s="221"/>
      <c r="H89" s="222"/>
      <c r="I89" s="187"/>
      <c r="J89" s="194"/>
      <c r="K89" s="223"/>
      <c r="L89" s="224"/>
      <c r="M89" s="225"/>
      <c r="N89" s="224"/>
      <c r="O89" s="187"/>
      <c r="P89" s="194"/>
      <c r="Q89" s="227"/>
      <c r="R89" s="215"/>
      <c r="S89" s="67"/>
      <c r="T89" s="30"/>
      <c r="U89" s="30"/>
    </row>
    <row r="90" spans="1:21" ht="18.75" customHeight="1">
      <c r="A90" s="217">
        <v>84</v>
      </c>
      <c r="B90" s="218"/>
      <c r="C90" s="218"/>
      <c r="D90" s="187"/>
      <c r="E90" s="219"/>
      <c r="F90" s="220"/>
      <c r="G90" s="221"/>
      <c r="H90" s="222"/>
      <c r="I90" s="187"/>
      <c r="J90" s="194"/>
      <c r="K90" s="223"/>
      <c r="L90" s="224"/>
      <c r="M90" s="225">
        <f aca="true" t="shared" si="0" ref="M90:M134">IF((R90=""),999,R90)</f>
        <v>999</v>
      </c>
      <c r="N90" s="224"/>
      <c r="O90" s="187"/>
      <c r="P90" s="194"/>
      <c r="Q90" s="227">
        <f aca="true" t="shared" si="1" ref="Q90:Q134">IF((O90="DA"),1,IF((O90="WC"),2,IF((O90="SE"),3,IF((O90="Q"),4,IF((O90="LL"),5,999)))))</f>
        <v>999</v>
      </c>
      <c r="R90" s="215"/>
      <c r="S90" s="67"/>
      <c r="T90" s="30"/>
      <c r="U90" s="30"/>
    </row>
    <row r="91" spans="1:21" ht="18.75" customHeight="1">
      <c r="A91" s="217">
        <v>85</v>
      </c>
      <c r="B91" s="218"/>
      <c r="C91" s="218"/>
      <c r="D91" s="187"/>
      <c r="E91" s="219"/>
      <c r="F91" s="220"/>
      <c r="G91" s="221"/>
      <c r="H91" s="222"/>
      <c r="I91" s="187"/>
      <c r="J91" s="194"/>
      <c r="K91" s="223"/>
      <c r="L91" s="224"/>
      <c r="M91" s="225">
        <f t="shared" si="0"/>
        <v>999</v>
      </c>
      <c r="N91" s="224"/>
      <c r="O91" s="187"/>
      <c r="P91" s="194"/>
      <c r="Q91" s="227">
        <f t="shared" si="1"/>
        <v>999</v>
      </c>
      <c r="R91" s="215"/>
      <c r="S91" s="67"/>
      <c r="T91" s="30"/>
      <c r="U91" s="30"/>
    </row>
    <row r="92" spans="1:21" ht="18.75" customHeight="1">
      <c r="A92" s="217">
        <v>86</v>
      </c>
      <c r="B92" s="218"/>
      <c r="C92" s="218"/>
      <c r="D92" s="187"/>
      <c r="E92" s="219"/>
      <c r="F92" s="220"/>
      <c r="G92" s="221"/>
      <c r="H92" s="222"/>
      <c r="I92" s="187"/>
      <c r="J92" s="194"/>
      <c r="K92" s="223"/>
      <c r="L92" s="224"/>
      <c r="M92" s="225">
        <f t="shared" si="0"/>
        <v>999</v>
      </c>
      <c r="N92" s="224"/>
      <c r="O92" s="187"/>
      <c r="P92" s="194"/>
      <c r="Q92" s="227">
        <f t="shared" si="1"/>
        <v>999</v>
      </c>
      <c r="R92" s="215"/>
      <c r="S92" s="67"/>
      <c r="T92" s="30"/>
      <c r="U92" s="30"/>
    </row>
    <row r="93" spans="1:21" ht="18.75" customHeight="1">
      <c r="A93" s="217">
        <v>87</v>
      </c>
      <c r="B93" s="218"/>
      <c r="C93" s="218"/>
      <c r="D93" s="187"/>
      <c r="E93" s="219"/>
      <c r="F93" s="220"/>
      <c r="G93" s="221"/>
      <c r="H93" s="222"/>
      <c r="I93" s="187"/>
      <c r="J93" s="194"/>
      <c r="K93" s="223"/>
      <c r="L93" s="224"/>
      <c r="M93" s="225">
        <f t="shared" si="0"/>
        <v>999</v>
      </c>
      <c r="N93" s="224"/>
      <c r="O93" s="187"/>
      <c r="P93" s="194"/>
      <c r="Q93" s="227">
        <f t="shared" si="1"/>
        <v>999</v>
      </c>
      <c r="R93" s="215"/>
      <c r="S93" s="67"/>
      <c r="T93" s="30"/>
      <c r="U93" s="30"/>
    </row>
    <row r="94" spans="1:21" ht="18.75" customHeight="1">
      <c r="A94" s="217">
        <v>88</v>
      </c>
      <c r="B94" s="218"/>
      <c r="C94" s="218"/>
      <c r="D94" s="187"/>
      <c r="E94" s="219"/>
      <c r="F94" s="220"/>
      <c r="G94" s="221"/>
      <c r="H94" s="222"/>
      <c r="I94" s="187"/>
      <c r="J94" s="194"/>
      <c r="K94" s="223"/>
      <c r="L94" s="224"/>
      <c r="M94" s="225">
        <f t="shared" si="0"/>
        <v>999</v>
      </c>
      <c r="N94" s="224"/>
      <c r="O94" s="187"/>
      <c r="P94" s="194"/>
      <c r="Q94" s="227">
        <f t="shared" si="1"/>
        <v>999</v>
      </c>
      <c r="R94" s="215"/>
      <c r="S94" s="67"/>
      <c r="T94" s="30"/>
      <c r="U94" s="30"/>
    </row>
    <row r="95" spans="1:21" ht="18.75" customHeight="1">
      <c r="A95" s="217">
        <v>89</v>
      </c>
      <c r="B95" s="218"/>
      <c r="C95" s="218"/>
      <c r="D95" s="187"/>
      <c r="E95" s="219"/>
      <c r="F95" s="220"/>
      <c r="G95" s="221"/>
      <c r="H95" s="222"/>
      <c r="I95" s="187"/>
      <c r="J95" s="194"/>
      <c r="K95" s="223"/>
      <c r="L95" s="224"/>
      <c r="M95" s="225">
        <f t="shared" si="0"/>
        <v>999</v>
      </c>
      <c r="N95" s="224"/>
      <c r="O95" s="187"/>
      <c r="P95" s="194"/>
      <c r="Q95" s="227">
        <f t="shared" si="1"/>
        <v>999</v>
      </c>
      <c r="R95" s="215"/>
      <c r="S95" s="67"/>
      <c r="T95" s="30"/>
      <c r="U95" s="30"/>
    </row>
    <row r="96" spans="1:21" ht="18.75" customHeight="1">
      <c r="A96" s="217">
        <v>90</v>
      </c>
      <c r="B96" s="218"/>
      <c r="C96" s="218"/>
      <c r="D96" s="187"/>
      <c r="E96" s="219"/>
      <c r="F96" s="220"/>
      <c r="G96" s="221"/>
      <c r="H96" s="222"/>
      <c r="I96" s="187"/>
      <c r="J96" s="194"/>
      <c r="K96" s="223"/>
      <c r="L96" s="224"/>
      <c r="M96" s="225">
        <f t="shared" si="0"/>
        <v>999</v>
      </c>
      <c r="N96" s="224"/>
      <c r="O96" s="187"/>
      <c r="P96" s="194"/>
      <c r="Q96" s="227">
        <f t="shared" si="1"/>
        <v>999</v>
      </c>
      <c r="R96" s="215"/>
      <c r="S96" s="67"/>
      <c r="T96" s="30"/>
      <c r="U96" s="30"/>
    </row>
    <row r="97" spans="1:21" ht="18.75" customHeight="1">
      <c r="A97" s="217">
        <v>91</v>
      </c>
      <c r="B97" s="218"/>
      <c r="C97" s="218"/>
      <c r="D97" s="187"/>
      <c r="E97" s="219"/>
      <c r="F97" s="220"/>
      <c r="G97" s="221"/>
      <c r="H97" s="222"/>
      <c r="I97" s="187"/>
      <c r="J97" s="194"/>
      <c r="K97" s="223"/>
      <c r="L97" s="224"/>
      <c r="M97" s="225">
        <f t="shared" si="0"/>
        <v>999</v>
      </c>
      <c r="N97" s="224"/>
      <c r="O97" s="187"/>
      <c r="P97" s="194"/>
      <c r="Q97" s="227">
        <f t="shared" si="1"/>
        <v>999</v>
      </c>
      <c r="R97" s="215"/>
      <c r="S97" s="67"/>
      <c r="T97" s="30"/>
      <c r="U97" s="30"/>
    </row>
    <row r="98" spans="1:21" ht="18.75" customHeight="1">
      <c r="A98" s="217">
        <v>92</v>
      </c>
      <c r="B98" s="218"/>
      <c r="C98" s="218"/>
      <c r="D98" s="187"/>
      <c r="E98" s="219"/>
      <c r="F98" s="220"/>
      <c r="G98" s="221"/>
      <c r="H98" s="222"/>
      <c r="I98" s="187"/>
      <c r="J98" s="194"/>
      <c r="K98" s="223"/>
      <c r="L98" s="224"/>
      <c r="M98" s="225">
        <f t="shared" si="0"/>
        <v>999</v>
      </c>
      <c r="N98" s="224"/>
      <c r="O98" s="187"/>
      <c r="P98" s="194"/>
      <c r="Q98" s="227">
        <f t="shared" si="1"/>
        <v>999</v>
      </c>
      <c r="R98" s="215"/>
      <c r="S98" s="67"/>
      <c r="T98" s="30"/>
      <c r="U98" s="30"/>
    </row>
    <row r="99" spans="1:21" ht="18.75" customHeight="1">
      <c r="A99" s="217">
        <v>93</v>
      </c>
      <c r="B99" s="218"/>
      <c r="C99" s="218"/>
      <c r="D99" s="187"/>
      <c r="E99" s="219"/>
      <c r="F99" s="220"/>
      <c r="G99" s="221"/>
      <c r="H99" s="222"/>
      <c r="I99" s="187"/>
      <c r="J99" s="194"/>
      <c r="K99" s="223"/>
      <c r="L99" s="224"/>
      <c r="M99" s="225">
        <f t="shared" si="0"/>
        <v>999</v>
      </c>
      <c r="N99" s="224"/>
      <c r="O99" s="187"/>
      <c r="P99" s="194"/>
      <c r="Q99" s="227">
        <f t="shared" si="1"/>
        <v>999</v>
      </c>
      <c r="R99" s="215"/>
      <c r="S99" s="67"/>
      <c r="T99" s="30"/>
      <c r="U99" s="30"/>
    </row>
    <row r="100" spans="1:21" ht="18.75" customHeight="1">
      <c r="A100" s="217">
        <v>94</v>
      </c>
      <c r="B100" s="218"/>
      <c r="C100" s="218"/>
      <c r="D100" s="187"/>
      <c r="E100" s="219"/>
      <c r="F100" s="220"/>
      <c r="G100" s="221"/>
      <c r="H100" s="222"/>
      <c r="I100" s="187"/>
      <c r="J100" s="194"/>
      <c r="K100" s="223"/>
      <c r="L100" s="224"/>
      <c r="M100" s="225">
        <f t="shared" si="0"/>
        <v>999</v>
      </c>
      <c r="N100" s="224"/>
      <c r="O100" s="187"/>
      <c r="P100" s="194"/>
      <c r="Q100" s="227">
        <f t="shared" si="1"/>
        <v>999</v>
      </c>
      <c r="R100" s="215"/>
      <c r="S100" s="67"/>
      <c r="T100" s="30"/>
      <c r="U100" s="30"/>
    </row>
    <row r="101" spans="1:21" ht="18.75" customHeight="1">
      <c r="A101" s="217">
        <v>95</v>
      </c>
      <c r="B101" s="218"/>
      <c r="C101" s="218"/>
      <c r="D101" s="187"/>
      <c r="E101" s="219"/>
      <c r="F101" s="220"/>
      <c r="G101" s="221"/>
      <c r="H101" s="222"/>
      <c r="I101" s="187"/>
      <c r="J101" s="194"/>
      <c r="K101" s="223"/>
      <c r="L101" s="224"/>
      <c r="M101" s="225">
        <f t="shared" si="0"/>
        <v>999</v>
      </c>
      <c r="N101" s="224"/>
      <c r="O101" s="187"/>
      <c r="P101" s="194"/>
      <c r="Q101" s="227">
        <f t="shared" si="1"/>
        <v>999</v>
      </c>
      <c r="R101" s="215"/>
      <c r="S101" s="67"/>
      <c r="T101" s="30"/>
      <c r="U101" s="30"/>
    </row>
    <row r="102" spans="1:21" ht="18.75" customHeight="1">
      <c r="A102" s="217">
        <v>96</v>
      </c>
      <c r="B102" s="218"/>
      <c r="C102" s="218"/>
      <c r="D102" s="187"/>
      <c r="E102" s="219"/>
      <c r="F102" s="220"/>
      <c r="G102" s="221"/>
      <c r="H102" s="222"/>
      <c r="I102" s="187"/>
      <c r="J102" s="194"/>
      <c r="K102" s="223"/>
      <c r="L102" s="224"/>
      <c r="M102" s="225">
        <f t="shared" si="0"/>
        <v>999</v>
      </c>
      <c r="N102" s="224"/>
      <c r="O102" s="187"/>
      <c r="P102" s="194"/>
      <c r="Q102" s="227">
        <f t="shared" si="1"/>
        <v>999</v>
      </c>
      <c r="R102" s="215"/>
      <c r="S102" s="67"/>
      <c r="T102" s="30"/>
      <c r="U102" s="30"/>
    </row>
    <row r="103" spans="1:21" ht="18.75" customHeight="1">
      <c r="A103" s="217">
        <v>97</v>
      </c>
      <c r="B103" s="218"/>
      <c r="C103" s="218"/>
      <c r="D103" s="187"/>
      <c r="E103" s="219"/>
      <c r="F103" s="220"/>
      <c r="G103" s="221"/>
      <c r="H103" s="222"/>
      <c r="I103" s="187"/>
      <c r="J103" s="194"/>
      <c r="K103" s="223"/>
      <c r="L103" s="224"/>
      <c r="M103" s="225">
        <f t="shared" si="0"/>
        <v>999</v>
      </c>
      <c r="N103" s="224"/>
      <c r="O103" s="187"/>
      <c r="P103" s="194"/>
      <c r="Q103" s="227">
        <f t="shared" si="1"/>
        <v>999</v>
      </c>
      <c r="R103" s="215"/>
      <c r="S103" s="67"/>
      <c r="T103" s="30"/>
      <c r="U103" s="30"/>
    </row>
    <row r="104" spans="1:21" ht="18.75" customHeight="1">
      <c r="A104" s="217">
        <v>98</v>
      </c>
      <c r="B104" s="218"/>
      <c r="C104" s="218"/>
      <c r="D104" s="187"/>
      <c r="E104" s="219"/>
      <c r="F104" s="220"/>
      <c r="G104" s="221"/>
      <c r="H104" s="222"/>
      <c r="I104" s="187"/>
      <c r="J104" s="194"/>
      <c r="K104" s="223"/>
      <c r="L104" s="224"/>
      <c r="M104" s="225">
        <f t="shared" si="0"/>
        <v>999</v>
      </c>
      <c r="N104" s="224"/>
      <c r="O104" s="187"/>
      <c r="P104" s="194"/>
      <c r="Q104" s="227">
        <f t="shared" si="1"/>
        <v>999</v>
      </c>
      <c r="R104" s="215"/>
      <c r="S104" s="67"/>
      <c r="T104" s="30"/>
      <c r="U104" s="30"/>
    </row>
    <row r="105" spans="1:21" ht="18.75" customHeight="1">
      <c r="A105" s="217">
        <v>99</v>
      </c>
      <c r="B105" s="218"/>
      <c r="C105" s="218"/>
      <c r="D105" s="187"/>
      <c r="E105" s="219"/>
      <c r="F105" s="220"/>
      <c r="G105" s="221"/>
      <c r="H105" s="222"/>
      <c r="I105" s="187"/>
      <c r="J105" s="194"/>
      <c r="K105" s="223"/>
      <c r="L105" s="224"/>
      <c r="M105" s="225">
        <f t="shared" si="0"/>
        <v>999</v>
      </c>
      <c r="N105" s="224"/>
      <c r="O105" s="187"/>
      <c r="P105" s="194"/>
      <c r="Q105" s="227">
        <f t="shared" si="1"/>
        <v>999</v>
      </c>
      <c r="R105" s="215"/>
      <c r="S105" s="67"/>
      <c r="T105" s="30"/>
      <c r="U105" s="30"/>
    </row>
    <row r="106" spans="1:21" ht="18.75" customHeight="1">
      <c r="A106" s="217">
        <v>100</v>
      </c>
      <c r="B106" s="218"/>
      <c r="C106" s="218"/>
      <c r="D106" s="187"/>
      <c r="E106" s="219"/>
      <c r="F106" s="220"/>
      <c r="G106" s="221"/>
      <c r="H106" s="222"/>
      <c r="I106" s="187"/>
      <c r="J106" s="194"/>
      <c r="K106" s="223"/>
      <c r="L106" s="224"/>
      <c r="M106" s="225">
        <f t="shared" si="0"/>
        <v>999</v>
      </c>
      <c r="N106" s="224"/>
      <c r="O106" s="187"/>
      <c r="P106" s="194"/>
      <c r="Q106" s="227">
        <f t="shared" si="1"/>
        <v>999</v>
      </c>
      <c r="R106" s="215"/>
      <c r="S106" s="67"/>
      <c r="T106" s="30"/>
      <c r="U106" s="30"/>
    </row>
    <row r="107" spans="1:21" ht="18.75" customHeight="1">
      <c r="A107" s="217">
        <v>101</v>
      </c>
      <c r="B107" s="218"/>
      <c r="C107" s="218"/>
      <c r="D107" s="187"/>
      <c r="E107" s="219"/>
      <c r="F107" s="220"/>
      <c r="G107" s="221"/>
      <c r="H107" s="222"/>
      <c r="I107" s="187"/>
      <c r="J107" s="194"/>
      <c r="K107" s="223"/>
      <c r="L107" s="224"/>
      <c r="M107" s="225">
        <f t="shared" si="0"/>
        <v>999</v>
      </c>
      <c r="N107" s="224"/>
      <c r="O107" s="187"/>
      <c r="P107" s="194"/>
      <c r="Q107" s="227">
        <f t="shared" si="1"/>
        <v>999</v>
      </c>
      <c r="R107" s="215"/>
      <c r="S107" s="67"/>
      <c r="T107" s="30"/>
      <c r="U107" s="30"/>
    </row>
    <row r="108" spans="1:21" ht="18.75" customHeight="1">
      <c r="A108" s="217">
        <v>102</v>
      </c>
      <c r="B108" s="218"/>
      <c r="C108" s="218"/>
      <c r="D108" s="187"/>
      <c r="E108" s="219"/>
      <c r="F108" s="220"/>
      <c r="G108" s="221"/>
      <c r="H108" s="222"/>
      <c r="I108" s="187"/>
      <c r="J108" s="194"/>
      <c r="K108" s="223"/>
      <c r="L108" s="224"/>
      <c r="M108" s="225">
        <f t="shared" si="0"/>
        <v>999</v>
      </c>
      <c r="N108" s="224"/>
      <c r="O108" s="187"/>
      <c r="P108" s="194"/>
      <c r="Q108" s="227">
        <f t="shared" si="1"/>
        <v>999</v>
      </c>
      <c r="R108" s="215"/>
      <c r="S108" s="67"/>
      <c r="T108" s="30"/>
      <c r="U108" s="30"/>
    </row>
    <row r="109" spans="1:21" ht="18.75" customHeight="1">
      <c r="A109" s="217">
        <v>103</v>
      </c>
      <c r="B109" s="218"/>
      <c r="C109" s="218"/>
      <c r="D109" s="187"/>
      <c r="E109" s="219"/>
      <c r="F109" s="220"/>
      <c r="G109" s="221"/>
      <c r="H109" s="222"/>
      <c r="I109" s="187"/>
      <c r="J109" s="194"/>
      <c r="K109" s="223"/>
      <c r="L109" s="224"/>
      <c r="M109" s="225">
        <f t="shared" si="0"/>
        <v>999</v>
      </c>
      <c r="N109" s="224"/>
      <c r="O109" s="187"/>
      <c r="P109" s="194"/>
      <c r="Q109" s="227">
        <f t="shared" si="1"/>
        <v>999</v>
      </c>
      <c r="R109" s="215"/>
      <c r="S109" s="67"/>
      <c r="T109" s="30"/>
      <c r="U109" s="30"/>
    </row>
    <row r="110" spans="1:21" ht="18.75" customHeight="1">
      <c r="A110" s="217">
        <v>104</v>
      </c>
      <c r="B110" s="218"/>
      <c r="C110" s="218"/>
      <c r="D110" s="187"/>
      <c r="E110" s="219"/>
      <c r="F110" s="220"/>
      <c r="G110" s="221"/>
      <c r="H110" s="222"/>
      <c r="I110" s="187"/>
      <c r="J110" s="194"/>
      <c r="K110" s="223"/>
      <c r="L110" s="224"/>
      <c r="M110" s="225">
        <f t="shared" si="0"/>
        <v>999</v>
      </c>
      <c r="N110" s="224"/>
      <c r="O110" s="187"/>
      <c r="P110" s="194"/>
      <c r="Q110" s="227">
        <f t="shared" si="1"/>
        <v>999</v>
      </c>
      <c r="R110" s="215"/>
      <c r="S110" s="67"/>
      <c r="T110" s="30"/>
      <c r="U110" s="30"/>
    </row>
    <row r="111" spans="1:21" ht="18.75" customHeight="1">
      <c r="A111" s="217">
        <v>105</v>
      </c>
      <c r="B111" s="218"/>
      <c r="C111" s="218"/>
      <c r="D111" s="187"/>
      <c r="E111" s="219"/>
      <c r="F111" s="220"/>
      <c r="G111" s="221"/>
      <c r="H111" s="222"/>
      <c r="I111" s="187"/>
      <c r="J111" s="194"/>
      <c r="K111" s="223"/>
      <c r="L111" s="224"/>
      <c r="M111" s="225">
        <f t="shared" si="0"/>
        <v>999</v>
      </c>
      <c r="N111" s="224"/>
      <c r="O111" s="187"/>
      <c r="P111" s="194"/>
      <c r="Q111" s="227">
        <f t="shared" si="1"/>
        <v>999</v>
      </c>
      <c r="R111" s="215"/>
      <c r="S111" s="67"/>
      <c r="T111" s="30"/>
      <c r="U111" s="30"/>
    </row>
    <row r="112" spans="1:21" ht="18.75" customHeight="1">
      <c r="A112" s="217">
        <v>106</v>
      </c>
      <c r="B112" s="218"/>
      <c r="C112" s="218"/>
      <c r="D112" s="187"/>
      <c r="E112" s="219"/>
      <c r="F112" s="220"/>
      <c r="G112" s="221"/>
      <c r="H112" s="222"/>
      <c r="I112" s="187"/>
      <c r="J112" s="194"/>
      <c r="K112" s="223"/>
      <c r="L112" s="224"/>
      <c r="M112" s="225">
        <f t="shared" si="0"/>
        <v>999</v>
      </c>
      <c r="N112" s="224"/>
      <c r="O112" s="187"/>
      <c r="P112" s="194"/>
      <c r="Q112" s="227">
        <f t="shared" si="1"/>
        <v>999</v>
      </c>
      <c r="R112" s="215"/>
      <c r="S112" s="67"/>
      <c r="T112" s="30"/>
      <c r="U112" s="30"/>
    </row>
    <row r="113" spans="1:21" ht="18.75" customHeight="1">
      <c r="A113" s="217">
        <v>107</v>
      </c>
      <c r="B113" s="218"/>
      <c r="C113" s="218"/>
      <c r="D113" s="187"/>
      <c r="E113" s="219"/>
      <c r="F113" s="220"/>
      <c r="G113" s="221"/>
      <c r="H113" s="222"/>
      <c r="I113" s="187"/>
      <c r="J113" s="194"/>
      <c r="K113" s="223"/>
      <c r="L113" s="224"/>
      <c r="M113" s="225">
        <f t="shared" si="0"/>
        <v>999</v>
      </c>
      <c r="N113" s="224"/>
      <c r="O113" s="187"/>
      <c r="P113" s="194"/>
      <c r="Q113" s="227">
        <f t="shared" si="1"/>
        <v>999</v>
      </c>
      <c r="R113" s="215"/>
      <c r="S113" s="67"/>
      <c r="T113" s="30"/>
      <c r="U113" s="30"/>
    </row>
    <row r="114" spans="1:21" ht="18.75" customHeight="1">
      <c r="A114" s="217">
        <v>108</v>
      </c>
      <c r="B114" s="218"/>
      <c r="C114" s="218"/>
      <c r="D114" s="187"/>
      <c r="E114" s="219"/>
      <c r="F114" s="220"/>
      <c r="G114" s="221"/>
      <c r="H114" s="222"/>
      <c r="I114" s="187"/>
      <c r="J114" s="194"/>
      <c r="K114" s="223"/>
      <c r="L114" s="224"/>
      <c r="M114" s="225">
        <f t="shared" si="0"/>
        <v>999</v>
      </c>
      <c r="N114" s="224"/>
      <c r="O114" s="187"/>
      <c r="P114" s="194"/>
      <c r="Q114" s="227">
        <f t="shared" si="1"/>
        <v>999</v>
      </c>
      <c r="R114" s="215"/>
      <c r="S114" s="67"/>
      <c r="T114" s="30"/>
      <c r="U114" s="30"/>
    </row>
    <row r="115" spans="1:21" ht="18.75" customHeight="1">
      <c r="A115" s="217">
        <v>109</v>
      </c>
      <c r="B115" s="218"/>
      <c r="C115" s="218"/>
      <c r="D115" s="187"/>
      <c r="E115" s="219"/>
      <c r="F115" s="220"/>
      <c r="G115" s="221"/>
      <c r="H115" s="222"/>
      <c r="I115" s="187"/>
      <c r="J115" s="194"/>
      <c r="K115" s="223"/>
      <c r="L115" s="224"/>
      <c r="M115" s="225">
        <f t="shared" si="0"/>
        <v>999</v>
      </c>
      <c r="N115" s="224"/>
      <c r="O115" s="187"/>
      <c r="P115" s="194"/>
      <c r="Q115" s="227">
        <f t="shared" si="1"/>
        <v>999</v>
      </c>
      <c r="R115" s="215"/>
      <c r="S115" s="67"/>
      <c r="T115" s="30"/>
      <c r="U115" s="30"/>
    </row>
    <row r="116" spans="1:21" ht="18.75" customHeight="1">
      <c r="A116" s="217">
        <v>110</v>
      </c>
      <c r="B116" s="218"/>
      <c r="C116" s="218"/>
      <c r="D116" s="187"/>
      <c r="E116" s="219"/>
      <c r="F116" s="220"/>
      <c r="G116" s="221"/>
      <c r="H116" s="222"/>
      <c r="I116" s="187"/>
      <c r="J116" s="194"/>
      <c r="K116" s="223"/>
      <c r="L116" s="224"/>
      <c r="M116" s="225">
        <f t="shared" si="0"/>
        <v>999</v>
      </c>
      <c r="N116" s="224"/>
      <c r="O116" s="187"/>
      <c r="P116" s="194"/>
      <c r="Q116" s="227">
        <f t="shared" si="1"/>
        <v>999</v>
      </c>
      <c r="R116" s="215"/>
      <c r="S116" s="67"/>
      <c r="T116" s="30"/>
      <c r="U116" s="30"/>
    </row>
    <row r="117" spans="1:21" ht="18.75" customHeight="1">
      <c r="A117" s="217">
        <v>111</v>
      </c>
      <c r="B117" s="218"/>
      <c r="C117" s="218"/>
      <c r="D117" s="187"/>
      <c r="E117" s="219"/>
      <c r="F117" s="220"/>
      <c r="G117" s="221"/>
      <c r="H117" s="222"/>
      <c r="I117" s="187"/>
      <c r="J117" s="194"/>
      <c r="K117" s="223"/>
      <c r="L117" s="224"/>
      <c r="M117" s="225">
        <f t="shared" si="0"/>
        <v>999</v>
      </c>
      <c r="N117" s="224"/>
      <c r="O117" s="187"/>
      <c r="P117" s="194"/>
      <c r="Q117" s="227">
        <f t="shared" si="1"/>
        <v>999</v>
      </c>
      <c r="R117" s="215"/>
      <c r="S117" s="67"/>
      <c r="T117" s="30"/>
      <c r="U117" s="30"/>
    </row>
    <row r="118" spans="1:21" ht="18.75" customHeight="1">
      <c r="A118" s="217">
        <v>112</v>
      </c>
      <c r="B118" s="218"/>
      <c r="C118" s="218"/>
      <c r="D118" s="187"/>
      <c r="E118" s="219"/>
      <c r="F118" s="220"/>
      <c r="G118" s="221"/>
      <c r="H118" s="222"/>
      <c r="I118" s="187"/>
      <c r="J118" s="194"/>
      <c r="K118" s="223"/>
      <c r="L118" s="224"/>
      <c r="M118" s="225">
        <f t="shared" si="0"/>
        <v>999</v>
      </c>
      <c r="N118" s="224"/>
      <c r="O118" s="187"/>
      <c r="P118" s="194"/>
      <c r="Q118" s="227">
        <f t="shared" si="1"/>
        <v>999</v>
      </c>
      <c r="R118" s="215"/>
      <c r="S118" s="67"/>
      <c r="T118" s="30"/>
      <c r="U118" s="30"/>
    </row>
    <row r="119" spans="1:21" ht="18.75" customHeight="1">
      <c r="A119" s="217">
        <v>113</v>
      </c>
      <c r="B119" s="218"/>
      <c r="C119" s="218"/>
      <c r="D119" s="187"/>
      <c r="E119" s="219"/>
      <c r="F119" s="220"/>
      <c r="G119" s="221"/>
      <c r="H119" s="222"/>
      <c r="I119" s="187"/>
      <c r="J119" s="194"/>
      <c r="K119" s="223"/>
      <c r="L119" s="224"/>
      <c r="M119" s="225">
        <f t="shared" si="0"/>
        <v>999</v>
      </c>
      <c r="N119" s="224"/>
      <c r="O119" s="187"/>
      <c r="P119" s="194"/>
      <c r="Q119" s="227">
        <f t="shared" si="1"/>
        <v>999</v>
      </c>
      <c r="R119" s="215"/>
      <c r="S119" s="67"/>
      <c r="T119" s="30"/>
      <c r="U119" s="30"/>
    </row>
    <row r="120" spans="1:21" ht="18.75" customHeight="1">
      <c r="A120" s="217">
        <v>114</v>
      </c>
      <c r="B120" s="218"/>
      <c r="C120" s="218"/>
      <c r="D120" s="187"/>
      <c r="E120" s="219"/>
      <c r="F120" s="220"/>
      <c r="G120" s="221"/>
      <c r="H120" s="222"/>
      <c r="I120" s="187"/>
      <c r="J120" s="194"/>
      <c r="K120" s="223"/>
      <c r="L120" s="224"/>
      <c r="M120" s="225">
        <f t="shared" si="0"/>
        <v>999</v>
      </c>
      <c r="N120" s="224"/>
      <c r="O120" s="187"/>
      <c r="P120" s="194"/>
      <c r="Q120" s="227">
        <f t="shared" si="1"/>
        <v>999</v>
      </c>
      <c r="R120" s="215"/>
      <c r="S120" s="67"/>
      <c r="T120" s="30"/>
      <c r="U120" s="30"/>
    </row>
    <row r="121" spans="1:21" ht="18.75" customHeight="1">
      <c r="A121" s="217">
        <v>115</v>
      </c>
      <c r="B121" s="218"/>
      <c r="C121" s="218"/>
      <c r="D121" s="187"/>
      <c r="E121" s="219"/>
      <c r="F121" s="220"/>
      <c r="G121" s="221"/>
      <c r="H121" s="222"/>
      <c r="I121" s="187"/>
      <c r="J121" s="194"/>
      <c r="K121" s="223"/>
      <c r="L121" s="224"/>
      <c r="M121" s="225">
        <f t="shared" si="0"/>
        <v>999</v>
      </c>
      <c r="N121" s="224"/>
      <c r="O121" s="187"/>
      <c r="P121" s="194"/>
      <c r="Q121" s="227">
        <f t="shared" si="1"/>
        <v>999</v>
      </c>
      <c r="R121" s="215"/>
      <c r="S121" s="67"/>
      <c r="T121" s="30"/>
      <c r="U121" s="30"/>
    </row>
    <row r="122" spans="1:21" ht="18.75" customHeight="1">
      <c r="A122" s="217">
        <v>116</v>
      </c>
      <c r="B122" s="218"/>
      <c r="C122" s="218"/>
      <c r="D122" s="187"/>
      <c r="E122" s="219"/>
      <c r="F122" s="220"/>
      <c r="G122" s="221"/>
      <c r="H122" s="222"/>
      <c r="I122" s="187"/>
      <c r="J122" s="194"/>
      <c r="K122" s="223"/>
      <c r="L122" s="224"/>
      <c r="M122" s="225">
        <f t="shared" si="0"/>
        <v>999</v>
      </c>
      <c r="N122" s="224"/>
      <c r="O122" s="187"/>
      <c r="P122" s="194"/>
      <c r="Q122" s="227">
        <f t="shared" si="1"/>
        <v>999</v>
      </c>
      <c r="R122" s="215"/>
      <c r="S122" s="67"/>
      <c r="T122" s="30"/>
      <c r="U122" s="30"/>
    </row>
    <row r="123" spans="1:21" ht="18.75" customHeight="1">
      <c r="A123" s="217">
        <v>117</v>
      </c>
      <c r="B123" s="218"/>
      <c r="C123" s="218"/>
      <c r="D123" s="187"/>
      <c r="E123" s="219"/>
      <c r="F123" s="220"/>
      <c r="G123" s="221"/>
      <c r="H123" s="222"/>
      <c r="I123" s="187"/>
      <c r="J123" s="194"/>
      <c r="K123" s="223"/>
      <c r="L123" s="224"/>
      <c r="M123" s="225">
        <f t="shared" si="0"/>
        <v>999</v>
      </c>
      <c r="N123" s="224"/>
      <c r="O123" s="187"/>
      <c r="P123" s="194"/>
      <c r="Q123" s="227">
        <f t="shared" si="1"/>
        <v>999</v>
      </c>
      <c r="R123" s="215"/>
      <c r="S123" s="67"/>
      <c r="T123" s="30"/>
      <c r="U123" s="30"/>
    </row>
    <row r="124" spans="1:21" ht="18.75" customHeight="1">
      <c r="A124" s="217">
        <v>118</v>
      </c>
      <c r="B124" s="218"/>
      <c r="C124" s="218"/>
      <c r="D124" s="187"/>
      <c r="E124" s="219"/>
      <c r="F124" s="220"/>
      <c r="G124" s="221"/>
      <c r="H124" s="222"/>
      <c r="I124" s="187"/>
      <c r="J124" s="194"/>
      <c r="K124" s="223"/>
      <c r="L124" s="224"/>
      <c r="M124" s="225">
        <f t="shared" si="0"/>
        <v>999</v>
      </c>
      <c r="N124" s="224"/>
      <c r="O124" s="187"/>
      <c r="P124" s="194"/>
      <c r="Q124" s="227">
        <f t="shared" si="1"/>
        <v>999</v>
      </c>
      <c r="R124" s="215"/>
      <c r="S124" s="67"/>
      <c r="T124" s="30"/>
      <c r="U124" s="30"/>
    </row>
    <row r="125" spans="1:21" ht="18.75" customHeight="1">
      <c r="A125" s="217">
        <v>119</v>
      </c>
      <c r="B125" s="218"/>
      <c r="C125" s="218"/>
      <c r="D125" s="187"/>
      <c r="E125" s="219"/>
      <c r="F125" s="220"/>
      <c r="G125" s="221"/>
      <c r="H125" s="222"/>
      <c r="I125" s="187"/>
      <c r="J125" s="194"/>
      <c r="K125" s="223"/>
      <c r="L125" s="224"/>
      <c r="M125" s="225">
        <f t="shared" si="0"/>
        <v>999</v>
      </c>
      <c r="N125" s="224"/>
      <c r="O125" s="187"/>
      <c r="P125" s="194"/>
      <c r="Q125" s="227">
        <f t="shared" si="1"/>
        <v>999</v>
      </c>
      <c r="R125" s="215"/>
      <c r="S125" s="67"/>
      <c r="T125" s="30"/>
      <c r="U125" s="30"/>
    </row>
    <row r="126" spans="1:21" ht="18.75" customHeight="1">
      <c r="A126" s="217">
        <v>120</v>
      </c>
      <c r="B126" s="218"/>
      <c r="C126" s="218"/>
      <c r="D126" s="187"/>
      <c r="E126" s="219"/>
      <c r="F126" s="220"/>
      <c r="G126" s="221"/>
      <c r="H126" s="222"/>
      <c r="I126" s="187"/>
      <c r="J126" s="194"/>
      <c r="K126" s="223"/>
      <c r="L126" s="224"/>
      <c r="M126" s="225">
        <f t="shared" si="0"/>
        <v>999</v>
      </c>
      <c r="N126" s="224"/>
      <c r="O126" s="187"/>
      <c r="P126" s="194"/>
      <c r="Q126" s="227">
        <f t="shared" si="1"/>
        <v>999</v>
      </c>
      <c r="R126" s="215"/>
      <c r="S126" s="67"/>
      <c r="T126" s="30"/>
      <c r="U126" s="30"/>
    </row>
    <row r="127" spans="1:21" ht="18.75" customHeight="1">
      <c r="A127" s="217">
        <v>121</v>
      </c>
      <c r="B127" s="218"/>
      <c r="C127" s="218"/>
      <c r="D127" s="187"/>
      <c r="E127" s="219"/>
      <c r="F127" s="220"/>
      <c r="G127" s="221"/>
      <c r="H127" s="222"/>
      <c r="I127" s="187"/>
      <c r="J127" s="194"/>
      <c r="K127" s="223"/>
      <c r="L127" s="224"/>
      <c r="M127" s="225">
        <f t="shared" si="0"/>
        <v>999</v>
      </c>
      <c r="N127" s="224"/>
      <c r="O127" s="187"/>
      <c r="P127" s="194"/>
      <c r="Q127" s="227">
        <f t="shared" si="1"/>
        <v>999</v>
      </c>
      <c r="R127" s="215"/>
      <c r="S127" s="67"/>
      <c r="T127" s="30"/>
      <c r="U127" s="30"/>
    </row>
    <row r="128" spans="1:21" ht="18.75" customHeight="1">
      <c r="A128" s="217">
        <v>122</v>
      </c>
      <c r="B128" s="218"/>
      <c r="C128" s="218"/>
      <c r="D128" s="187"/>
      <c r="E128" s="219"/>
      <c r="F128" s="220"/>
      <c r="G128" s="221"/>
      <c r="H128" s="222"/>
      <c r="I128" s="187"/>
      <c r="J128" s="194"/>
      <c r="K128" s="223"/>
      <c r="L128" s="224"/>
      <c r="M128" s="225">
        <f t="shared" si="0"/>
        <v>999</v>
      </c>
      <c r="N128" s="224"/>
      <c r="O128" s="187"/>
      <c r="P128" s="194"/>
      <c r="Q128" s="227">
        <f t="shared" si="1"/>
        <v>999</v>
      </c>
      <c r="R128" s="215"/>
      <c r="S128" s="67"/>
      <c r="T128" s="30"/>
      <c r="U128" s="30"/>
    </row>
    <row r="129" spans="1:21" ht="18.75" customHeight="1">
      <c r="A129" s="217">
        <v>123</v>
      </c>
      <c r="B129" s="218"/>
      <c r="C129" s="218"/>
      <c r="D129" s="187"/>
      <c r="E129" s="219"/>
      <c r="F129" s="220"/>
      <c r="G129" s="221"/>
      <c r="H129" s="222"/>
      <c r="I129" s="187"/>
      <c r="J129" s="194"/>
      <c r="K129" s="223"/>
      <c r="L129" s="224"/>
      <c r="M129" s="225">
        <f t="shared" si="0"/>
        <v>999</v>
      </c>
      <c r="N129" s="224"/>
      <c r="O129" s="187"/>
      <c r="P129" s="194"/>
      <c r="Q129" s="227">
        <f t="shared" si="1"/>
        <v>999</v>
      </c>
      <c r="R129" s="215"/>
      <c r="S129" s="67"/>
      <c r="T129" s="30"/>
      <c r="U129" s="30"/>
    </row>
    <row r="130" spans="1:21" ht="18.75" customHeight="1">
      <c r="A130" s="217">
        <v>124</v>
      </c>
      <c r="B130" s="218"/>
      <c r="C130" s="218"/>
      <c r="D130" s="187"/>
      <c r="E130" s="219"/>
      <c r="F130" s="220"/>
      <c r="G130" s="221"/>
      <c r="H130" s="222"/>
      <c r="I130" s="187"/>
      <c r="J130" s="194"/>
      <c r="K130" s="223"/>
      <c r="L130" s="224"/>
      <c r="M130" s="225">
        <f t="shared" si="0"/>
        <v>999</v>
      </c>
      <c r="N130" s="224"/>
      <c r="O130" s="187"/>
      <c r="P130" s="194"/>
      <c r="Q130" s="227">
        <f t="shared" si="1"/>
        <v>999</v>
      </c>
      <c r="R130" s="215"/>
      <c r="S130" s="67"/>
      <c r="T130" s="30"/>
      <c r="U130" s="30"/>
    </row>
    <row r="131" spans="1:21" ht="18.75" customHeight="1">
      <c r="A131" s="217">
        <v>125</v>
      </c>
      <c r="B131" s="218"/>
      <c r="C131" s="218"/>
      <c r="D131" s="187"/>
      <c r="E131" s="219"/>
      <c r="F131" s="220"/>
      <c r="G131" s="221"/>
      <c r="H131" s="222"/>
      <c r="I131" s="187"/>
      <c r="J131" s="194"/>
      <c r="K131" s="223"/>
      <c r="L131" s="224"/>
      <c r="M131" s="225">
        <f t="shared" si="0"/>
        <v>999</v>
      </c>
      <c r="N131" s="224"/>
      <c r="O131" s="187"/>
      <c r="P131" s="194"/>
      <c r="Q131" s="227">
        <f t="shared" si="1"/>
        <v>999</v>
      </c>
      <c r="R131" s="215"/>
      <c r="S131" s="67"/>
      <c r="T131" s="30"/>
      <c r="U131" s="30"/>
    </row>
    <row r="132" spans="1:21" ht="18.75" customHeight="1">
      <c r="A132" s="217">
        <v>126</v>
      </c>
      <c r="B132" s="218"/>
      <c r="C132" s="218"/>
      <c r="D132" s="187"/>
      <c r="E132" s="219"/>
      <c r="F132" s="220"/>
      <c r="G132" s="221"/>
      <c r="H132" s="222"/>
      <c r="I132" s="187"/>
      <c r="J132" s="194"/>
      <c r="K132" s="223"/>
      <c r="L132" s="224"/>
      <c r="M132" s="225">
        <f t="shared" si="0"/>
        <v>999</v>
      </c>
      <c r="N132" s="224"/>
      <c r="O132" s="187"/>
      <c r="P132" s="194"/>
      <c r="Q132" s="227">
        <f t="shared" si="1"/>
        <v>999</v>
      </c>
      <c r="R132" s="215"/>
      <c r="S132" s="67"/>
      <c r="T132" s="30"/>
      <c r="U132" s="30"/>
    </row>
    <row r="133" spans="1:21" ht="18.75" customHeight="1">
      <c r="A133" s="217">
        <v>127</v>
      </c>
      <c r="B133" s="218"/>
      <c r="C133" s="218"/>
      <c r="D133" s="187"/>
      <c r="E133" s="219"/>
      <c r="F133" s="220"/>
      <c r="G133" s="221"/>
      <c r="H133" s="222"/>
      <c r="I133" s="187"/>
      <c r="J133" s="194"/>
      <c r="K133" s="223"/>
      <c r="L133" s="224"/>
      <c r="M133" s="225">
        <f t="shared" si="0"/>
        <v>999</v>
      </c>
      <c r="N133" s="224"/>
      <c r="O133" s="187"/>
      <c r="P133" s="194"/>
      <c r="Q133" s="227">
        <f t="shared" si="1"/>
        <v>999</v>
      </c>
      <c r="R133" s="215"/>
      <c r="S133" s="67"/>
      <c r="T133" s="30"/>
      <c r="U133" s="30"/>
    </row>
    <row r="134" spans="1:21" ht="18.75" customHeight="1">
      <c r="A134" s="217">
        <v>128</v>
      </c>
      <c r="B134" s="218"/>
      <c r="C134" s="218"/>
      <c r="D134" s="187"/>
      <c r="E134" s="219"/>
      <c r="F134" s="220"/>
      <c r="G134" s="221"/>
      <c r="H134" s="222"/>
      <c r="I134" s="187"/>
      <c r="J134" s="194"/>
      <c r="K134" s="223"/>
      <c r="L134" s="224"/>
      <c r="M134" s="225">
        <f t="shared" si="0"/>
        <v>999</v>
      </c>
      <c r="N134" s="224"/>
      <c r="O134" s="187"/>
      <c r="P134" s="194"/>
      <c r="Q134" s="227">
        <f t="shared" si="1"/>
        <v>999</v>
      </c>
      <c r="R134" s="215"/>
      <c r="S134" s="67"/>
      <c r="T134" s="30"/>
      <c r="U134" s="30"/>
    </row>
  </sheetData>
  <sheetProtection/>
  <mergeCells count="9">
    <mergeCell ref="J4:P4"/>
    <mergeCell ref="O3:P3"/>
    <mergeCell ref="A2:C2"/>
    <mergeCell ref="A1:F1"/>
    <mergeCell ref="G5:H5"/>
    <mergeCell ref="I5:R5"/>
    <mergeCell ref="A5:B5"/>
    <mergeCell ref="G4:H4"/>
    <mergeCell ref="D2:E2"/>
  </mergeCells>
  <conditionalFormatting sqref="K79 K80 K81 K82 K83 K84 K85 K86 K87 K88 K89 K90 K91 K92 K93 K94 K95 K96 K97 K98 K99 K100 K101 K102 K103 K104 K105 K106 K107 K108 K109 K110 K111 K112 K113 K114 K115 K116 K117 K118 K119 K120 K121 K122 K123 K124 K125 K126 K127 K128 K129 K130 K131 K132 K133 K134">
    <cfRule type="cellIs" priority="1" dxfId="5" operator="equal" stopIfTrue="1">
      <formula>"Z"</formula>
    </cfRule>
  </conditionalFormatting>
  <printOptions/>
  <pageMargins left="0.7" right="0.7" top="0.75" bottom="0.75" header="0.3" footer="0.3"/>
  <pageSetup orientation="portrait" paperSize="9"/>
  <drawing r:id="rId3"/>
  <legacyDrawing r:id="rId2"/>
</worksheet>
</file>

<file path=xl/worksheets/sheet3.xml><?xml version="1.0" encoding="utf-8"?>
<worksheet xmlns="http://schemas.openxmlformats.org/spreadsheetml/2006/main" xmlns:r="http://schemas.openxmlformats.org/officeDocument/2006/relationships">
  <sheetPr>
    <tabColor rgb="FF0000FF"/>
  </sheetPr>
  <dimension ref="A1:U81"/>
  <sheetViews>
    <sheetView showGridLines="0" tabSelected="1" zoomScalePageLayoutView="0" workbookViewId="0" topLeftCell="A34">
      <selection activeCell="N62" sqref="N62"/>
    </sheetView>
  </sheetViews>
  <sheetFormatPr defaultColWidth="17.28125" defaultRowHeight="15.75" customHeight="1"/>
  <cols>
    <col min="1" max="2" width="3.28125" style="0" customWidth="1"/>
    <col min="3" max="3" width="4.7109375" style="0" customWidth="1"/>
    <col min="4" max="4" width="3.421875" style="0" customWidth="1"/>
    <col min="5" max="5" width="12.7109375" style="0" customWidth="1"/>
    <col min="6" max="6" width="2.7109375" style="0" customWidth="1"/>
    <col min="7" max="7" width="6.57421875" style="0" customWidth="1"/>
    <col min="8" max="8" width="9.8515625" style="0" customWidth="1"/>
    <col min="9" max="9" width="1.7109375" style="0" customWidth="1"/>
    <col min="10" max="10" width="14.28125" style="0" customWidth="1"/>
    <col min="11" max="11" width="1.7109375" style="0" customWidth="1"/>
    <col min="12" max="12" width="9.28125" style="0" customWidth="1"/>
    <col min="13" max="13" width="1.7109375" style="0" customWidth="1"/>
    <col min="14" max="14" width="9.57421875" style="0" customWidth="1"/>
    <col min="15" max="15" width="1.8515625" style="0" customWidth="1"/>
    <col min="16" max="16" width="10.00390625" style="0" customWidth="1"/>
    <col min="17" max="17" width="1.7109375" style="0" customWidth="1"/>
    <col min="18" max="18" width="0" style="0" hidden="1" customWidth="1"/>
    <col min="19" max="19" width="8.28125" style="0" customWidth="1"/>
    <col min="20" max="20" width="56.8515625" style="0" customWidth="1"/>
    <col min="21" max="21" width="11.421875" style="0" hidden="1" customWidth="1"/>
  </cols>
  <sheetData>
    <row r="1" spans="1:21" ht="21.75" customHeight="1">
      <c r="A1" s="327" t="str">
        <f>'Week SetUp (2)'!$A$6</f>
        <v>3ο Παγκρήτιο Βετεράνων Ιεράπετρα</v>
      </c>
      <c r="B1" s="328"/>
      <c r="C1" s="328"/>
      <c r="D1" s="328"/>
      <c r="E1" s="328"/>
      <c r="F1" s="328"/>
      <c r="G1" s="328"/>
      <c r="H1" s="328"/>
      <c r="I1" s="328"/>
      <c r="J1" s="328"/>
      <c r="K1" s="328"/>
      <c r="L1" s="328"/>
      <c r="M1" s="334" t="str">
        <f>'Week SetUp (2)'!A12</f>
        <v>ΑΝΔΡΩΝ 45+</v>
      </c>
      <c r="N1" s="328"/>
      <c r="O1" s="328"/>
      <c r="P1" s="328"/>
      <c r="Q1" s="328"/>
      <c r="R1" s="8"/>
      <c r="S1" s="8"/>
      <c r="T1" s="8"/>
      <c r="U1" s="8"/>
    </row>
    <row r="2" spans="1:21" ht="12.75" customHeight="1">
      <c r="A2" s="333" t="str">
        <f>'Week SetUp (2)'!$A$8</f>
        <v>Ζ΄ ΕΝΩΣΗ</v>
      </c>
      <c r="B2" s="328"/>
      <c r="C2" s="328"/>
      <c r="D2" s="328"/>
      <c r="E2" s="328"/>
      <c r="F2" s="15"/>
      <c r="G2" s="16"/>
      <c r="H2" s="16"/>
      <c r="I2" s="18"/>
      <c r="J2" s="332" t="s">
        <v>4</v>
      </c>
      <c r="K2" s="328"/>
      <c r="L2" s="328"/>
      <c r="M2" s="18"/>
      <c r="N2" s="16"/>
      <c r="O2" s="18"/>
      <c r="P2" s="16"/>
      <c r="Q2" s="18"/>
      <c r="R2" s="19"/>
      <c r="S2" s="19"/>
      <c r="T2" s="19"/>
      <c r="U2" s="19"/>
    </row>
    <row r="3" spans="1:21" ht="9" customHeight="1">
      <c r="A3" s="27" t="s">
        <v>5</v>
      </c>
      <c r="B3" s="27"/>
      <c r="C3" s="27"/>
      <c r="D3" s="27"/>
      <c r="E3" s="27"/>
      <c r="F3" s="27" t="s">
        <v>7</v>
      </c>
      <c r="G3" s="27"/>
      <c r="H3" s="27"/>
      <c r="I3" s="28"/>
      <c r="J3" s="27" t="s">
        <v>9</v>
      </c>
      <c r="K3" s="28"/>
      <c r="L3" s="27" t="s">
        <v>10</v>
      </c>
      <c r="M3" s="28"/>
      <c r="N3" s="27"/>
      <c r="O3" s="28"/>
      <c r="P3" s="27"/>
      <c r="Q3" s="29" t="s">
        <v>11</v>
      </c>
      <c r="R3" s="30"/>
      <c r="S3" s="30"/>
      <c r="T3" s="30"/>
      <c r="U3" s="30"/>
    </row>
    <row r="4" spans="1:21" ht="11.25" customHeight="1">
      <c r="A4" s="330" t="str">
        <f>'Week SetUp (2)'!$A$10</f>
        <v>30-31/5 &amp;1/6 </v>
      </c>
      <c r="B4" s="326"/>
      <c r="C4" s="326"/>
      <c r="D4" s="45"/>
      <c r="E4" s="45"/>
      <c r="F4" s="45" t="str">
        <f>'Week SetUp (2)'!$C$10</f>
        <v>Γ.Σ. ΛΙΒΥΚΟΣ</v>
      </c>
      <c r="G4" s="47"/>
      <c r="H4" s="45"/>
      <c r="I4" s="48"/>
      <c r="J4" s="45" t="str">
        <f>'Week SetUp (2)'!$D$10</f>
        <v>ΙΕΡΑΠΕΤΡΑ</v>
      </c>
      <c r="K4" s="48"/>
      <c r="L4" s="50" t="str">
        <f>'Week SetUp (2)'!$A$12</f>
        <v>ΑΝΔΡΩΝ 45+</v>
      </c>
      <c r="M4" s="48"/>
      <c r="N4" s="45"/>
      <c r="O4" s="48"/>
      <c r="P4" s="45"/>
      <c r="Q4" s="54" t="str">
        <f>'Week SetUp (2)'!$E$10</f>
        <v>Μ. ΜΟΥΤΣΑΚΗ &amp; Ν. ΚΑΛΥΒΑΣ</v>
      </c>
      <c r="R4" s="55"/>
      <c r="S4" s="56"/>
      <c r="T4" s="56"/>
      <c r="U4" s="57"/>
    </row>
    <row r="5" spans="1:21" ht="9" customHeight="1">
      <c r="A5" s="58"/>
      <c r="B5" s="59" t="s">
        <v>16</v>
      </c>
      <c r="C5" s="59" t="s">
        <v>17</v>
      </c>
      <c r="D5" s="59" t="s">
        <v>18</v>
      </c>
      <c r="E5" s="63" t="s">
        <v>19</v>
      </c>
      <c r="F5" s="63" t="s">
        <v>21</v>
      </c>
      <c r="G5" s="63"/>
      <c r="H5" s="63" t="s">
        <v>7</v>
      </c>
      <c r="I5" s="63"/>
      <c r="J5" s="59" t="s">
        <v>22</v>
      </c>
      <c r="K5" s="65"/>
      <c r="L5" s="59" t="s">
        <v>24</v>
      </c>
      <c r="M5" s="65"/>
      <c r="N5" s="59" t="s">
        <v>25</v>
      </c>
      <c r="O5" s="65"/>
      <c r="P5" s="59" t="s">
        <v>26</v>
      </c>
      <c r="Q5" s="68"/>
      <c r="R5" s="69"/>
      <c r="S5" s="30"/>
      <c r="T5" s="30"/>
      <c r="U5" s="30"/>
    </row>
    <row r="6" spans="1:21" ht="3.75" customHeight="1">
      <c r="A6" s="62"/>
      <c r="B6" s="70"/>
      <c r="C6" s="71"/>
      <c r="D6" s="70"/>
      <c r="E6" s="72"/>
      <c r="F6" s="72"/>
      <c r="G6" s="73"/>
      <c r="H6" s="72"/>
      <c r="I6" s="75"/>
      <c r="J6" s="70"/>
      <c r="K6" s="75"/>
      <c r="L6" s="70"/>
      <c r="M6" s="75"/>
      <c r="N6" s="70"/>
      <c r="O6" s="75"/>
      <c r="P6" s="70"/>
      <c r="Q6" s="76"/>
      <c r="R6" s="30"/>
      <c r="S6" s="30"/>
      <c r="T6" s="30"/>
      <c r="U6" s="77"/>
    </row>
    <row r="7" spans="1:21" ht="9" customHeight="1">
      <c r="A7" s="78" t="s">
        <v>28</v>
      </c>
      <c r="B7" s="80">
        <f>IF(($D7=""),"",VLOOKUP($D7,Συμμετοχές!$A$7:$P$70,15))</f>
        <v>0</v>
      </c>
      <c r="C7" s="80">
        <f>IF(($D7=""),"",VLOOKUP($D7,Συμμετοχές!$A$7:$P$70,16))</f>
        <v>560</v>
      </c>
      <c r="D7" s="86">
        <v>1</v>
      </c>
      <c r="E7" s="88" t="str">
        <f>UPPER(IF(($D7=""),"",VLOOKUP($D7,Συμμετοχές!$A$7:$P$70,2)))</f>
        <v>ΤΣΟΥΡΒΕΛΟΎΔΗΣ</v>
      </c>
      <c r="F7" s="90" t="str">
        <f>IF(($D7=""),"",VLOOKUP($D7,Συμμετοχές!$A$7:$P$70,3))</f>
        <v>ΝΊΚΟΣ</v>
      </c>
      <c r="G7" s="88"/>
      <c r="H7" s="90" t="str">
        <f>IF(($D7=""),"",VLOOKUP($D7,Συμμετοχές!$A$7:$P$70,4))</f>
        <v>ΧΑΝΙΑ</v>
      </c>
      <c r="I7" s="92"/>
      <c r="J7" s="95" t="str">
        <f>UPPER(IF(OR((I8="a"),(I8="as")),E7,IF(OR((I8="b"),(I8="bs")),E8,)))</f>
        <v>ΤΣΟΥΡΒΕΛΟΎΔΗΣ</v>
      </c>
      <c r="K7" s="96"/>
      <c r="L7" s="97"/>
      <c r="M7" s="97"/>
      <c r="N7" s="97"/>
      <c r="O7" s="97"/>
      <c r="P7" s="97"/>
      <c r="Q7" s="97"/>
      <c r="R7" s="100"/>
      <c r="S7" s="30"/>
      <c r="T7" s="30"/>
      <c r="U7" s="102" t="e">
        <f aca="true" t="shared" si="0" ref="U7:U16">#REF!</f>
        <v>#REF!</v>
      </c>
    </row>
    <row r="8" spans="1:21" ht="9" customHeight="1">
      <c r="A8" s="103" t="s">
        <v>32</v>
      </c>
      <c r="B8" s="105">
        <f>IF(($D8=""),"",VLOOKUP($D8,Συμμετοχές!$A$7:$P$70,15))</f>
      </c>
      <c r="C8" s="105">
        <f>IF(($D8=""),"",VLOOKUP($D8,Συμμετοχές!$A$7:$P$70,16))</f>
      </c>
      <c r="D8" s="106"/>
      <c r="E8" s="110">
        <f>UPPER(IF(($D8=""),"",VLOOKUP($D8,Συμμετοχές!$A$7:$P$70,2)))</f>
      </c>
      <c r="F8" s="105">
        <f>IF(($D8=""),"",VLOOKUP($D8,Συμμετοχές!$A$7:$P$70,3))</f>
      </c>
      <c r="G8" s="110"/>
      <c r="H8" s="111" t="s">
        <v>36</v>
      </c>
      <c r="I8" s="112" t="s">
        <v>37</v>
      </c>
      <c r="J8" s="113"/>
      <c r="K8" s="114"/>
      <c r="L8" s="116">
        <f>UPPER(IF(OR((K8="a"),(K8="as")),J7,IF(OR((K8="b"),(K8="bs")),J9,)))</f>
      </c>
      <c r="M8" s="96"/>
      <c r="N8" s="97"/>
      <c r="O8" s="97"/>
      <c r="P8" s="97"/>
      <c r="Q8" s="97"/>
      <c r="R8" s="100"/>
      <c r="S8" s="30"/>
      <c r="T8" s="30"/>
      <c r="U8" s="119" t="e">
        <f t="shared" si="0"/>
        <v>#REF!</v>
      </c>
    </row>
    <row r="9" spans="1:21" ht="9" customHeight="1">
      <c r="A9" s="103" t="s">
        <v>40</v>
      </c>
      <c r="B9" s="105">
        <f>IF(($D9=""),"",VLOOKUP($D9,Συμμετοχές!$A$7:$P$70,15))</f>
        <v>0</v>
      </c>
      <c r="C9" s="105">
        <f>IF(($D9=""),"",VLOOKUP($D9,Συμμετοχές!$A$7:$P$70,16))</f>
        <v>35</v>
      </c>
      <c r="D9" s="106">
        <v>18</v>
      </c>
      <c r="E9" s="110" t="str">
        <f>UPPER(IF(($D9=""),"",VLOOKUP($D9,Συμμετοχές!$A$7:$P$70,2)))</f>
        <v>ΓΑΡΕΦΑΛΆΚΗΣ</v>
      </c>
      <c r="F9" s="105" t="str">
        <f>IF(($D9=""),"",VLOOKUP($D9,Συμμετοχές!$A$7:$P$70,3))</f>
        <v>ΚΏΣΤΑΣ</v>
      </c>
      <c r="G9" s="110"/>
      <c r="H9" s="90" t="str">
        <f>IF(($D9=""),"",VLOOKUP($D9,Συμμετοχές!$A$7:$P$70,4))</f>
        <v>ΗΡΑΚΛΕΙΟ</v>
      </c>
      <c r="I9" s="129"/>
      <c r="J9" s="95">
        <f>UPPER(IF(OR((I10="a"),(I10="as")),E9,IF(OR((I10="b"),(I10="bs")),E10,)))</f>
      </c>
      <c r="K9" s="131"/>
      <c r="L9" s="132"/>
      <c r="M9" s="133"/>
      <c r="N9" s="134"/>
      <c r="O9" s="97"/>
      <c r="P9" s="97"/>
      <c r="Q9" s="97"/>
      <c r="R9" s="100"/>
      <c r="S9" s="30"/>
      <c r="T9" s="30"/>
      <c r="U9" s="119" t="e">
        <f t="shared" si="0"/>
        <v>#REF!</v>
      </c>
    </row>
    <row r="10" spans="1:21" ht="9" customHeight="1">
      <c r="A10" s="103" t="s">
        <v>45</v>
      </c>
      <c r="B10" s="105">
        <f>IF(($D10=""),"",VLOOKUP($D10,Συμμετοχές!$A$7:$P$70,15))</f>
        <v>0</v>
      </c>
      <c r="C10" s="105">
        <f>IF(($D10=""),"",VLOOKUP($D10,Συμμετοχές!$A$7:$P$70,16))</f>
        <v>0</v>
      </c>
      <c r="D10" s="106">
        <v>36</v>
      </c>
      <c r="E10" s="110" t="str">
        <f>UPPER(IF(($D10=""),"",VLOOKUP($D10,Συμμετοχές!$A$7:$P$70,2)))</f>
        <v>ΚΟΥΝΕΝΟΣ</v>
      </c>
      <c r="F10" s="105" t="str">
        <f>IF(($D10=""),"",VLOOKUP($D10,Συμμετοχές!$A$7:$P$70,3))</f>
        <v>ΚΩΝΣΤΑΝΤΙΝΟΣ</v>
      </c>
      <c r="G10" s="110"/>
      <c r="H10" s="90" t="str">
        <f>IF(($D10=""),"",VLOOKUP($D10,Συμμετοχές!$A$7:$P$70,4))</f>
        <v>ΑΓ.ΝΙΚΟΛΑΟΣ </v>
      </c>
      <c r="I10" s="137"/>
      <c r="J10" s="138"/>
      <c r="K10" s="139"/>
      <c r="L10" s="142" t="s">
        <v>48</v>
      </c>
      <c r="M10" s="143"/>
      <c r="N10" s="116">
        <f>UPPER(IF(OR((M10="a"),(M10="as")),L8,IF(OR((M10="b"),(M10="bs")),L12,)))</f>
      </c>
      <c r="O10" s="96"/>
      <c r="P10" s="97"/>
      <c r="Q10" s="97"/>
      <c r="R10" s="100"/>
      <c r="S10" s="30"/>
      <c r="T10" s="30"/>
      <c r="U10" s="119" t="e">
        <f t="shared" si="0"/>
        <v>#REF!</v>
      </c>
    </row>
    <row r="11" spans="1:21" ht="9" customHeight="1">
      <c r="A11" s="103" t="s">
        <v>49</v>
      </c>
      <c r="B11" s="105">
        <f>IF(($D11=""),"",VLOOKUP($D11,Συμμετοχές!$A$7:$P$70,15))</f>
      </c>
      <c r="C11" s="105">
        <f>IF(($D11=""),"",VLOOKUP($D11,Συμμετοχές!$A$7:$P$70,16))</f>
      </c>
      <c r="D11" s="106"/>
      <c r="E11" s="110">
        <f>UPPER(IF(($D11=""),"",VLOOKUP($D11,Συμμετοχές!$A$7:$P$70,2)))</f>
      </c>
      <c r="F11" s="105">
        <f>IF(($D11=""),"",VLOOKUP($D11,Συμμετοχές!$A$7:$P$70,3))</f>
      </c>
      <c r="G11" s="110"/>
      <c r="H11" s="111" t="s">
        <v>36</v>
      </c>
      <c r="I11" s="129"/>
      <c r="J11" s="95" t="str">
        <f>UPPER(IF(OR((I12="a"),(I12="as")),E11,IF(OR((I12="b"),(I12="bs")),E12,)))</f>
        <v>ΒΙΤΣΑΞΑΚΗΣ</v>
      </c>
      <c r="K11" s="129"/>
      <c r="L11" s="147"/>
      <c r="M11" s="148"/>
      <c r="N11" s="132"/>
      <c r="O11" s="133"/>
      <c r="P11" s="134"/>
      <c r="Q11" s="97"/>
      <c r="R11" s="100"/>
      <c r="S11" s="30"/>
      <c r="T11" s="30"/>
      <c r="U11" s="119" t="e">
        <f t="shared" si="0"/>
        <v>#REF!</v>
      </c>
    </row>
    <row r="12" spans="1:21" ht="9" customHeight="1">
      <c r="A12" s="103" t="s">
        <v>51</v>
      </c>
      <c r="B12" s="105">
        <f>IF(($D12=""),"",VLOOKUP($D12,Συμμετοχές!$A$7:$P$70,15))</f>
        <v>0</v>
      </c>
      <c r="C12" s="105">
        <f>IF(($D12=""),"",VLOOKUP($D12,Συμμετοχές!$A$7:$P$70,16))</f>
        <v>10</v>
      </c>
      <c r="D12" s="106">
        <v>28</v>
      </c>
      <c r="E12" s="110" t="str">
        <f>UPPER(IF(($D12=""),"",VLOOKUP($D12,Συμμετοχές!$A$7:$P$70,2)))</f>
        <v>ΒΙΤΣΑΞΑΚΗΣ</v>
      </c>
      <c r="F12" s="105" t="str">
        <f>IF(($D12=""),"",VLOOKUP($D12,Συμμετοχές!$A$7:$P$70,3))</f>
        <v>ΜΑΝΟΣ</v>
      </c>
      <c r="G12" s="110"/>
      <c r="H12" s="90" t="str">
        <f>IF(($D12=""),"",VLOOKUP($D12,Συμμετοχές!$A$7:$P$70,4))</f>
        <v>ΗΡΑΚΛΕΙΟ</v>
      </c>
      <c r="I12" s="155" t="s">
        <v>52</v>
      </c>
      <c r="J12" s="138"/>
      <c r="K12" s="156"/>
      <c r="L12" s="116">
        <f>UPPER(IF(OR((K12="a"),(K12="as")),J11,IF(OR((K12="b"),(K12="bs")),J13,)))</f>
      </c>
      <c r="M12" s="131"/>
      <c r="N12" s="134"/>
      <c r="O12" s="158"/>
      <c r="P12" s="134"/>
      <c r="Q12" s="97"/>
      <c r="R12" s="100"/>
      <c r="S12" s="30"/>
      <c r="T12" s="160"/>
      <c r="U12" s="119" t="e">
        <f t="shared" si="0"/>
        <v>#REF!</v>
      </c>
    </row>
    <row r="13" spans="1:21" ht="9" customHeight="1">
      <c r="A13" s="103" t="s">
        <v>59</v>
      </c>
      <c r="B13" s="105">
        <f>IF(($D13=""),"",VLOOKUP($D13,Συμμετοχές!$A$7:$P$70,15))</f>
      </c>
      <c r="C13" s="105">
        <f>IF(($D13=""),"",VLOOKUP($D13,Συμμετοχές!$A$7:$P$70,16))</f>
      </c>
      <c r="D13" s="106"/>
      <c r="E13" s="110">
        <f>UPPER(IF(($D13=""),"",VLOOKUP($D13,Συμμετοχές!$A$7:$P$70,2)))</f>
      </c>
      <c r="F13" s="105">
        <f>IF(($D13=""),"",VLOOKUP($D13,Συμμετοχές!$A$7:$P$70,3))</f>
      </c>
      <c r="G13" s="110"/>
      <c r="H13" s="111" t="s">
        <v>36</v>
      </c>
      <c r="I13" s="129"/>
      <c r="J13" s="95" t="str">
        <f>UPPER(IF(OR((I14="a"),(I14="as")),E13,IF(OR((I14="b"),(I14="bs")),E14,)))</f>
        <v>ΜΗΛΑΣ</v>
      </c>
      <c r="K13" s="131"/>
      <c r="L13" s="132"/>
      <c r="M13" s="139"/>
      <c r="N13" s="97"/>
      <c r="O13" s="158"/>
      <c r="P13" s="134"/>
      <c r="Q13" s="97"/>
      <c r="R13" s="100"/>
      <c r="S13" s="30"/>
      <c r="T13" s="160"/>
      <c r="U13" s="119" t="e">
        <f t="shared" si="0"/>
        <v>#REF!</v>
      </c>
    </row>
    <row r="14" spans="1:21" ht="9" customHeight="1">
      <c r="A14" s="78" t="s">
        <v>62</v>
      </c>
      <c r="B14" s="105">
        <f>IF(($D14=""),"",VLOOKUP($D14,Συμμετοχές!$A$7:$P$70,15))</f>
        <v>0</v>
      </c>
      <c r="C14" s="105">
        <f>IF(($D14=""),"",VLOOKUP($D14,Συμμετοχές!$A$7:$P$70,16))</f>
        <v>65</v>
      </c>
      <c r="D14" s="106">
        <v>13</v>
      </c>
      <c r="E14" s="165" t="str">
        <f>UPPER(IF(($D14=""),"",VLOOKUP($D14,Συμμετοχές!$A$7:$P$70,2)))</f>
        <v>ΜΗΛΑΣ</v>
      </c>
      <c r="F14" s="167" t="str">
        <f>IF(($D14=""),"",VLOOKUP($D14,Συμμετοχές!$A$7:$P$70,3))</f>
        <v>ΓΕΩΡΓΙΟΣ</v>
      </c>
      <c r="G14" s="165"/>
      <c r="H14" s="90" t="str">
        <f>IF(($D14=""),"",VLOOKUP($D14,Συμμετοχές!$A$7:$P$70,4))</f>
        <v>ΑΓ.ΝΙΚΟΛΑΟΣ </v>
      </c>
      <c r="I14" s="155" t="s">
        <v>52</v>
      </c>
      <c r="J14" s="132"/>
      <c r="K14" s="139"/>
      <c r="L14" s="97"/>
      <c r="M14" s="139"/>
      <c r="N14" s="142" t="s">
        <v>48</v>
      </c>
      <c r="O14" s="143"/>
      <c r="P14" s="116">
        <f>UPPER(IF(OR((O14="a"),(O14="as")),N10,IF(OR((O14="b"),(O14="bs")),N18,)))</f>
      </c>
      <c r="Q14" s="96"/>
      <c r="R14" s="100"/>
      <c r="S14" s="30"/>
      <c r="T14" s="160"/>
      <c r="U14" s="119" t="e">
        <f t="shared" si="0"/>
        <v>#REF!</v>
      </c>
    </row>
    <row r="15" spans="1:21" ht="9" customHeight="1">
      <c r="A15" s="78" t="s">
        <v>63</v>
      </c>
      <c r="B15" s="105">
        <f>IF(($D15=""),"",VLOOKUP($D15,Συμμετοχές!$A$7:$P$70,15))</f>
        <v>0</v>
      </c>
      <c r="C15" s="105">
        <f>IF(($D15=""),"",VLOOKUP($D15,Συμμετοχές!$A$7:$P$70,16))</f>
        <v>130</v>
      </c>
      <c r="D15" s="106">
        <v>9</v>
      </c>
      <c r="E15" s="165" t="str">
        <f>UPPER(IF(($D15=""),"",VLOOKUP($D15,Συμμετοχές!$A$7:$P$70,2)))</f>
        <v>ΔΕΛΑΚΗΣ</v>
      </c>
      <c r="F15" s="167" t="str">
        <f>IF(($D15=""),"",VLOOKUP($D15,Συμμετοχές!$A$7:$P$70,3))</f>
        <v>ΜΙΧΑΛΗΣ</v>
      </c>
      <c r="G15" s="165"/>
      <c r="H15" s="90" t="str">
        <f>IF(($D15=""),"",VLOOKUP($D15,Συμμετοχές!$A$7:$P$70,4))</f>
        <v>ΗΡΑΚΛΕΙΟ</v>
      </c>
      <c r="I15" s="129"/>
      <c r="J15" s="95" t="str">
        <f>UPPER(IF(OR((I16="a"),(I16="as")),E15,IF(OR((I16="b"),(I16="bs")),E16,)))</f>
        <v>ΔΕΛΑΚΗΣ</v>
      </c>
      <c r="K15" s="129"/>
      <c r="L15" s="97"/>
      <c r="M15" s="139"/>
      <c r="N15" s="97"/>
      <c r="O15" s="148"/>
      <c r="P15" s="132"/>
      <c r="Q15" s="133"/>
      <c r="R15" s="173"/>
      <c r="S15" s="30"/>
      <c r="T15" s="160"/>
      <c r="U15" s="119" t="e">
        <f t="shared" si="0"/>
        <v>#REF!</v>
      </c>
    </row>
    <row r="16" spans="1:21" ht="9" customHeight="1">
      <c r="A16" s="103" t="s">
        <v>67</v>
      </c>
      <c r="B16" s="105">
        <f>IF(($D16=""),"",VLOOKUP($D16,Συμμετοχές!$A$7:$P$70,15))</f>
      </c>
      <c r="C16" s="105">
        <f>IF(($D16=""),"",VLOOKUP($D16,Συμμετοχές!$A$7:$P$70,16))</f>
      </c>
      <c r="D16" s="106"/>
      <c r="E16" s="110">
        <f>UPPER(IF(($D16=""),"",VLOOKUP($D16,Συμμετοχές!$A$7:$P$70,2)))</f>
      </c>
      <c r="F16" s="105">
        <f>IF(($D16=""),"",VLOOKUP($D16,Συμμετοχές!$A$7:$P$70,3))</f>
      </c>
      <c r="G16" s="110"/>
      <c r="H16" s="111" t="s">
        <v>36</v>
      </c>
      <c r="I16" s="155" t="s">
        <v>37</v>
      </c>
      <c r="J16" s="132"/>
      <c r="K16" s="156"/>
      <c r="L16" s="116">
        <f>UPPER(IF(OR((K16="a"),(K16="as")),J15,IF(OR((K16="b"),(K16="bs")),J17,)))</f>
      </c>
      <c r="M16" s="129"/>
      <c r="N16" s="97"/>
      <c r="O16" s="148"/>
      <c r="P16" s="134"/>
      <c r="Q16" s="158"/>
      <c r="R16" s="173"/>
      <c r="S16" s="30"/>
      <c r="T16" s="160"/>
      <c r="U16" s="177" t="e">
        <f t="shared" si="0"/>
        <v>#REF!</v>
      </c>
    </row>
    <row r="17" spans="1:21" ht="9" customHeight="1">
      <c r="A17" s="103" t="s">
        <v>68</v>
      </c>
      <c r="B17" s="105">
        <f>IF(($D17=""),"",VLOOKUP($D17,Συμμετοχές!$A$7:$P$70,15))</f>
        <v>0</v>
      </c>
      <c r="C17" s="105">
        <f>IF(($D17=""),"",VLOOKUP($D17,Συμμετοχές!$A$7:$P$70,16))</f>
        <v>5</v>
      </c>
      <c r="D17" s="106">
        <v>35</v>
      </c>
      <c r="E17" s="110" t="str">
        <f>UPPER(IF(($D17=""),"",VLOOKUP($D17,Συμμετοχές!$A$7:$P$70,2)))</f>
        <v>ΚΑΤΣΑΡΟΣ</v>
      </c>
      <c r="F17" s="105" t="str">
        <f>IF(($D17=""),"",VLOOKUP($D17,Συμμετοχές!$A$7:$P$70,3))</f>
        <v>ΑΝΔΡΕΑΣ</v>
      </c>
      <c r="G17" s="110"/>
      <c r="H17" s="90" t="str">
        <f>IF(($D17=""),"",VLOOKUP($D17,Συμμετοχές!$A$7:$P$70,4))</f>
        <v>ΗΡΑΚΛΕΙΟ</v>
      </c>
      <c r="I17" s="129"/>
      <c r="J17" s="95" t="str">
        <f>UPPER(IF(OR((I18="a"),(I18="as")),E17,IF(OR((I18="b"),(I18="bs")),E18,)))</f>
        <v>ΚΑΤΣΑΡΟΣ</v>
      </c>
      <c r="K17" s="131"/>
      <c r="L17" s="132"/>
      <c r="M17" s="181"/>
      <c r="N17" s="134"/>
      <c r="O17" s="148"/>
      <c r="P17" s="134"/>
      <c r="Q17" s="158"/>
      <c r="R17" s="173"/>
      <c r="S17" s="30"/>
      <c r="T17" s="160"/>
      <c r="U17" s="69"/>
    </row>
    <row r="18" spans="1:21" ht="9" customHeight="1">
      <c r="A18" s="103" t="s">
        <v>69</v>
      </c>
      <c r="B18" s="105">
        <f>IF(($D18=""),"",VLOOKUP($D18,Συμμετοχές!$A$7:$P$70,15))</f>
      </c>
      <c r="C18" s="105">
        <f>IF(($D18=""),"",VLOOKUP($D18,Συμμετοχές!$A$7:$P$70,16))</f>
      </c>
      <c r="D18" s="106"/>
      <c r="E18" s="110">
        <f>UPPER(IF(($D18=""),"",VLOOKUP($D18,Συμμετοχές!$A$7:$P$70,2)))</f>
      </c>
      <c r="F18" s="105">
        <f>IF(($D18=""),"",VLOOKUP($D18,Συμμετοχές!$A$7:$P$70,3))</f>
      </c>
      <c r="G18" s="110"/>
      <c r="H18" s="111" t="s">
        <v>36</v>
      </c>
      <c r="I18" s="185" t="s">
        <v>37</v>
      </c>
      <c r="J18" s="138"/>
      <c r="K18" s="139"/>
      <c r="L18" s="142" t="s">
        <v>48</v>
      </c>
      <c r="M18" s="156"/>
      <c r="N18" s="116">
        <f>UPPER(IF(OR((M18="a"),(M18="as")),L16,IF(OR((M18="b"),(M18="bs")),L20,)))</f>
      </c>
      <c r="O18" s="131"/>
      <c r="P18" s="134"/>
      <c r="Q18" s="158"/>
      <c r="R18" s="173"/>
      <c r="S18" s="30"/>
      <c r="T18" s="160"/>
      <c r="U18" s="30"/>
    </row>
    <row r="19" spans="1:21" ht="9" customHeight="1">
      <c r="A19" s="103" t="s">
        <v>73</v>
      </c>
      <c r="B19" s="105">
        <f>IF(($D19=""),"",VLOOKUP($D19,Συμμετοχές!$A$7:$P$70,15))</f>
        <v>0</v>
      </c>
      <c r="C19" s="105">
        <f>IF(($D19=""),"",VLOOKUP($D19,Συμμετοχές!$A$7:$P$70,16))</f>
        <v>20</v>
      </c>
      <c r="D19" s="106">
        <v>24</v>
      </c>
      <c r="E19" s="110" t="str">
        <f>UPPER(IF(($D19=""),"",VLOOKUP($D19,Συμμετοχές!$A$7:$P$70,2)))</f>
        <v>ΑΘΑΝΑΣΙΑΔΗΣ</v>
      </c>
      <c r="F19" s="105" t="str">
        <f>IF(($D19=""),"",VLOOKUP($D19,Συμμετοχές!$A$7:$P$70,3))</f>
        <v>ΝΕΟΚΛΗΣ</v>
      </c>
      <c r="G19" s="110"/>
      <c r="H19" s="90" t="str">
        <f>IF(($D19=""),"",VLOOKUP($D19,Συμμετοχές!$A$7:$P$70,4))</f>
        <v>ΗΡΑΚΛΕΙΟ</v>
      </c>
      <c r="I19" s="129"/>
      <c r="J19" s="95">
        <f>UPPER(IF(OR((I20="a"),(I20="as")),E19,IF(OR((I20="b"),(I20="bs")),E20,)))</f>
      </c>
      <c r="K19" s="129"/>
      <c r="L19" s="147"/>
      <c r="M19" s="148"/>
      <c r="N19" s="132"/>
      <c r="O19" s="139"/>
      <c r="P19" s="97"/>
      <c r="Q19" s="158"/>
      <c r="R19" s="173"/>
      <c r="S19" s="30"/>
      <c r="T19" s="335" t="s">
        <v>79</v>
      </c>
      <c r="U19" s="30"/>
    </row>
    <row r="20" spans="1:21" ht="9" customHeight="1">
      <c r="A20" s="103" t="s">
        <v>86</v>
      </c>
      <c r="B20" s="105">
        <f>IF(($D20=""),"",VLOOKUP($D20,Συμμετοχές!$A$7:$P$70,15))</f>
        <v>0</v>
      </c>
      <c r="C20" s="105">
        <f>IF(($D20=""),"",VLOOKUP($D20,Συμμετοχές!$A$7:$P$70,16))</f>
        <v>35</v>
      </c>
      <c r="D20" s="106">
        <v>21</v>
      </c>
      <c r="E20" s="110" t="str">
        <f>UPPER(IF(($D20=""),"",VLOOKUP($D20,Συμμετοχές!$A$7:$P$70,2)))</f>
        <v>ΧΑΛΕΠΑΚΗΣ</v>
      </c>
      <c r="F20" s="105" t="str">
        <f>IF(($D20=""),"",VLOOKUP($D20,Συμμετοχές!$A$7:$P$70,3))</f>
        <v>ΙΩΑΝΝΗΣ</v>
      </c>
      <c r="G20" s="110"/>
      <c r="H20" s="90" t="str">
        <f>IF(($D20=""),"",VLOOKUP($D20,Συμμετοχές!$A$7:$P$70,4))</f>
        <v>ΙΕΡΑΠΕΤΡΑ</v>
      </c>
      <c r="I20" s="192"/>
      <c r="J20" s="132"/>
      <c r="K20" s="156"/>
      <c r="L20" s="116">
        <f>UPPER(IF(OR((K20="a"),(K20="as")),J19,IF(OR((K20="b"),(K20="bs")),J21,)))</f>
      </c>
      <c r="M20" s="131"/>
      <c r="N20" s="134"/>
      <c r="O20" s="139"/>
      <c r="P20" s="97"/>
      <c r="Q20" s="158"/>
      <c r="R20" s="173"/>
      <c r="S20" s="30"/>
      <c r="T20" s="336"/>
      <c r="U20" s="30"/>
    </row>
    <row r="21" spans="1:21" ht="9" customHeight="1">
      <c r="A21" s="103" t="s">
        <v>101</v>
      </c>
      <c r="B21" s="105">
        <f>IF(($D21=""),"",VLOOKUP($D21,Συμμετοχές!$A$7:$P$70,15))</f>
      </c>
      <c r="C21" s="105">
        <f>IF(($D21=""),"",VLOOKUP($D21,Συμμετοχές!$A$7:$P$70,16))</f>
      </c>
      <c r="D21" s="106"/>
      <c r="E21" s="110">
        <f>UPPER(IF(($D21=""),"",VLOOKUP($D21,Συμμετοχές!$A$7:$P$70,2)))</f>
      </c>
      <c r="F21" s="105">
        <f>IF(($D21=""),"",VLOOKUP($D21,Συμμετοχές!$A$7:$P$70,3))</f>
      </c>
      <c r="G21" s="110"/>
      <c r="H21" s="111" t="s">
        <v>36</v>
      </c>
      <c r="I21" s="129"/>
      <c r="J21" s="95" t="str">
        <f>UPPER(IF(OR((I22="a"),(I22="as")),E21,IF(OR((I22="b"),(I22="bs")),E22,)))</f>
        <v>ΚΑΤΣΙΚΑΝΔΡΆΚΗΣ</v>
      </c>
      <c r="K21" s="131"/>
      <c r="L21" s="132"/>
      <c r="M21" s="139"/>
      <c r="N21" s="97"/>
      <c r="O21" s="139"/>
      <c r="P21" s="97"/>
      <c r="Q21" s="158"/>
      <c r="R21" s="173"/>
      <c r="S21" s="30"/>
      <c r="T21" s="336"/>
      <c r="U21" s="30"/>
    </row>
    <row r="22" spans="1:21" ht="9" customHeight="1">
      <c r="A22" s="78" t="s">
        <v>112</v>
      </c>
      <c r="B22" s="105">
        <f>IF(($D22=""),"",VLOOKUP($D22,Συμμετοχές!$A$7:$P$70,15))</f>
        <v>0</v>
      </c>
      <c r="C22" s="105">
        <f>IF(($D22=""),"",VLOOKUP($D22,Συμμετοχές!$A$7:$P$70,16))</f>
        <v>210</v>
      </c>
      <c r="D22" s="106">
        <v>5</v>
      </c>
      <c r="E22" s="165" t="str">
        <f>UPPER(IF(($D22=""),"",VLOOKUP($D22,Συμμετοχές!$A$7:$P$70,2)))</f>
        <v>ΚΑΤΣΙΚΑΝΔΡΆΚΗΣ</v>
      </c>
      <c r="F22" s="167" t="str">
        <f>IF(($D22=""),"",VLOOKUP($D22,Συμμετοχές!$A$7:$P$70,3))</f>
        <v>ΣΌΛΩΝ</v>
      </c>
      <c r="G22" s="165"/>
      <c r="H22" s="90" t="str">
        <f>IF(($D22=""),"",VLOOKUP($D22,Συμμετοχές!$A$7:$P$70,4))</f>
        <v>ΧΑΝΙΑ</v>
      </c>
      <c r="I22" s="155" t="s">
        <v>52</v>
      </c>
      <c r="J22" s="132"/>
      <c r="K22" s="139"/>
      <c r="L22" s="97"/>
      <c r="M22" s="197"/>
      <c r="N22" s="198" t="s">
        <v>129</v>
      </c>
      <c r="O22" s="199"/>
      <c r="P22" s="95">
        <f>UPPER(IF(OR((O23="a"),(O23="as")),P14,IF(OR((O23="b"),(O23="bs")),P30,)))</f>
      </c>
      <c r="Q22" s="202"/>
      <c r="R22" s="173"/>
      <c r="S22" s="30"/>
      <c r="T22" s="336"/>
      <c r="U22" s="30"/>
    </row>
    <row r="23" spans="1:21" ht="9" customHeight="1">
      <c r="A23" s="78" t="s">
        <v>131</v>
      </c>
      <c r="B23" s="105">
        <f>IF(($D23=""),"",VLOOKUP($D23,Συμμετοχές!$A$7:$P$70,15))</f>
        <v>0</v>
      </c>
      <c r="C23" s="105">
        <f>IF(($D23=""),"",VLOOKUP($D23,Συμμετοχές!$A$7:$P$70,16))</f>
        <v>260</v>
      </c>
      <c r="D23" s="106">
        <v>3</v>
      </c>
      <c r="E23" s="165" t="str">
        <f>UPPER(IF(($D23=""),"",VLOOKUP($D23,Συμμετοχές!$A$7:$P$70,2)))</f>
        <v>ΜΟΥΤΣΑΚΗΣ</v>
      </c>
      <c r="F23" s="167" t="str">
        <f>IF(($D23=""),"",VLOOKUP($D23,Συμμετοχές!$A$7:$P$70,3))</f>
        <v>ΓΡΗΓΟΡΗΣ</v>
      </c>
      <c r="G23" s="165"/>
      <c r="H23" s="90" t="str">
        <f>IF(($D23=""),"",VLOOKUP($D23,Συμμετοχές!$A$7:$P$70,4))</f>
        <v>ΙΕΡΑΠΕΤΡΑ</v>
      </c>
      <c r="I23" s="129"/>
      <c r="J23" s="95" t="str">
        <f>UPPER(IF(OR((I24="a"),(I24="as")),E23,IF(OR((I24="b"),(I24="bs")),E24,)))</f>
        <v>ΜΟΥΤΣΑΚΗΣ</v>
      </c>
      <c r="K23" s="129"/>
      <c r="L23" s="97"/>
      <c r="M23" s="139"/>
      <c r="N23" s="142" t="s">
        <v>48</v>
      </c>
      <c r="O23" s="205"/>
      <c r="P23" s="206"/>
      <c r="Q23" s="207"/>
      <c r="R23" s="173"/>
      <c r="S23" s="30"/>
      <c r="T23" s="336"/>
      <c r="U23" s="30"/>
    </row>
    <row r="24" spans="1:21" ht="9" customHeight="1">
      <c r="A24" s="103" t="s">
        <v>150</v>
      </c>
      <c r="B24" s="105">
        <f>IF(($D24=""),"",VLOOKUP($D24,Συμμετοχές!$A$7:$P$70,15))</f>
      </c>
      <c r="C24" s="105">
        <f>IF(($D24=""),"",VLOOKUP($D24,Συμμετοχές!$A$7:$P$70,16))</f>
      </c>
      <c r="D24" s="106"/>
      <c r="E24" s="110">
        <f>UPPER(IF(($D24=""),"",VLOOKUP($D24,Συμμετοχές!$A$7:$P$70,2)))</f>
      </c>
      <c r="F24" s="105">
        <f>IF(($D24=""),"",VLOOKUP($D24,Συμμετοχές!$A$7:$P$70,3))</f>
      </c>
      <c r="G24" s="110"/>
      <c r="H24" s="111" t="s">
        <v>36</v>
      </c>
      <c r="I24" s="155" t="s">
        <v>37</v>
      </c>
      <c r="J24" s="132"/>
      <c r="K24" s="156"/>
      <c r="L24" s="116">
        <f>UPPER(IF(OR((K24="a"),(K24="as")),J23,IF(OR((K24="b"),(K24="bs")),J25,)))</f>
      </c>
      <c r="M24" s="129"/>
      <c r="N24" s="97"/>
      <c r="O24" s="139"/>
      <c r="P24" s="97"/>
      <c r="Q24" s="158"/>
      <c r="R24" s="173"/>
      <c r="S24" s="30"/>
      <c r="T24" s="337"/>
      <c r="U24" s="30"/>
    </row>
    <row r="25" spans="1:21" ht="9" customHeight="1">
      <c r="A25" s="103" t="s">
        <v>151</v>
      </c>
      <c r="B25" s="105">
        <f>IF(($D25=""),"",VLOOKUP($D25,Συμμετοχές!$A$7:$P$70,15))</f>
        <v>0</v>
      </c>
      <c r="C25" s="105">
        <f>IF(($D25=""),"",VLOOKUP($D25,Συμμετοχές!$A$7:$P$70,16))</f>
        <v>30</v>
      </c>
      <c r="D25" s="106">
        <v>22</v>
      </c>
      <c r="E25" s="110" t="str">
        <f>UPPER(IF(($D25=""),"",VLOOKUP($D25,Συμμετοχές!$A$7:$P$70,2)))</f>
        <v>ΧΑΛΕΠΗΣ</v>
      </c>
      <c r="F25" s="105" t="str">
        <f>IF(($D25=""),"",VLOOKUP($D25,Συμμετοχές!$A$7:$P$70,3))</f>
        <v>ΣΙΜΕΩΝ</v>
      </c>
      <c r="G25" s="110"/>
      <c r="H25" s="90" t="str">
        <f>IF(($D25=""),"",VLOOKUP($D25,Συμμετοχές!$A$7:$P$70,4))</f>
        <v>ΙΕΡΑΠΕΤΡΑ</v>
      </c>
      <c r="I25" s="129"/>
      <c r="J25" s="95" t="str">
        <f>UPPER(IF(OR((I26="a"),(I26="as")),E25,IF(OR((I26="b"),(I26="bs")),E26,)))</f>
        <v>ΧΑΛΕΠΗΣ</v>
      </c>
      <c r="K25" s="131"/>
      <c r="L25" s="132"/>
      <c r="M25" s="181"/>
      <c r="N25" s="134"/>
      <c r="O25" s="139"/>
      <c r="P25" s="97"/>
      <c r="Q25" s="158"/>
      <c r="R25" s="173"/>
      <c r="S25" s="30"/>
      <c r="T25" s="160"/>
      <c r="U25" s="30"/>
    </row>
    <row r="26" spans="1:21" ht="9" customHeight="1">
      <c r="A26" s="103" t="s">
        <v>152</v>
      </c>
      <c r="B26" s="105">
        <f>IF(($D26=""),"",VLOOKUP($D26,Συμμετοχές!$A$7:$P$70,15))</f>
      </c>
      <c r="C26" s="105">
        <f>IF(($D26=""),"",VLOOKUP($D26,Συμμετοχές!$A$7:$P$70,16))</f>
      </c>
      <c r="D26" s="106"/>
      <c r="E26" s="110">
        <f>UPPER(IF(($D26=""),"",VLOOKUP($D26,Συμμετοχές!$A$7:$P$70,2)))</f>
      </c>
      <c r="F26" s="105">
        <f>IF(($D26=""),"",VLOOKUP($D26,Συμμετοχές!$A$7:$P$70,3))</f>
      </c>
      <c r="G26" s="110"/>
      <c r="H26" s="111" t="s">
        <v>36</v>
      </c>
      <c r="I26" s="155" t="s">
        <v>37</v>
      </c>
      <c r="J26" s="138"/>
      <c r="K26" s="139"/>
      <c r="L26" s="142" t="s">
        <v>48</v>
      </c>
      <c r="M26" s="156"/>
      <c r="N26" s="116">
        <f>UPPER(IF(OR((M26="a"),(M26="as")),L24,IF(OR((M26="b"),(M26="bs")),L28,)))</f>
      </c>
      <c r="O26" s="129"/>
      <c r="P26" s="97"/>
      <c r="Q26" s="158"/>
      <c r="R26" s="173"/>
      <c r="S26" s="30"/>
      <c r="T26" s="160"/>
      <c r="U26" s="30"/>
    </row>
    <row r="27" spans="1:21" ht="9" customHeight="1">
      <c r="A27" s="103" t="s">
        <v>153</v>
      </c>
      <c r="B27" s="105">
        <f>IF(($D27=""),"",VLOOKUP($D27,Συμμετοχές!$A$7:$P$70,15))</f>
        <v>0</v>
      </c>
      <c r="C27" s="105">
        <f>IF(($D27=""),"",VLOOKUP($D27,Συμμετοχές!$A$7:$P$70,16))</f>
        <v>35</v>
      </c>
      <c r="D27" s="106">
        <v>19</v>
      </c>
      <c r="E27" s="110" t="str">
        <f>UPPER(IF(($D27=""),"",VLOOKUP($D27,Συμμετοχές!$A$7:$P$70,2)))</f>
        <v>ΔΙΑΛΕΚΤΑΚΗΣ</v>
      </c>
      <c r="F27" s="105" t="str">
        <f>IF(($D27=""),"",VLOOKUP($D27,Συμμετοχές!$A$7:$P$70,3))</f>
        <v>ΙΩΑΝΝΗΣ</v>
      </c>
      <c r="G27" s="110"/>
      <c r="H27" s="90" t="str">
        <f>IF(($D27=""),"",VLOOKUP($D27,Συμμετοχές!$A$7:$P$70,4))</f>
        <v>ΗΡΑΚΛΕΙΟ</v>
      </c>
      <c r="I27" s="129"/>
      <c r="J27" s="95" t="str">
        <f>UPPER(IF(OR((I28="a"),(I28="as")),E27,IF(OR((I28="b"),(I28="bs")),E28,)))</f>
        <v>ΔΙΑΛΕΚΤΑΚΗΣ</v>
      </c>
      <c r="K27" s="129"/>
      <c r="L27" s="147"/>
      <c r="M27" s="148"/>
      <c r="N27" s="132"/>
      <c r="O27" s="148"/>
      <c r="P27" s="134"/>
      <c r="Q27" s="158"/>
      <c r="R27" s="173"/>
      <c r="S27" s="30"/>
      <c r="T27" s="160"/>
      <c r="U27" s="30"/>
    </row>
    <row r="28" spans="1:21" ht="9" customHeight="1">
      <c r="A28" s="103" t="s">
        <v>154</v>
      </c>
      <c r="B28" s="105">
        <f>IF(($D28=""),"",VLOOKUP($D28,Συμμετοχές!$A$7:$P$70,15))</f>
      </c>
      <c r="C28" s="105">
        <f>IF(($D28=""),"",VLOOKUP($D28,Συμμετοχές!$A$7:$P$70,16))</f>
      </c>
      <c r="D28" s="106"/>
      <c r="E28" s="110">
        <f>UPPER(IF(($D28=""),"",VLOOKUP($D28,Συμμετοχές!$A$7:$P$70,2)))</f>
      </c>
      <c r="F28" s="105">
        <f>IF(($D28=""),"",VLOOKUP($D28,Συμμετοχές!$A$7:$P$70,3))</f>
      </c>
      <c r="G28" s="110"/>
      <c r="H28" s="111" t="s">
        <v>36</v>
      </c>
      <c r="I28" s="185" t="s">
        <v>37</v>
      </c>
      <c r="J28" s="132"/>
      <c r="K28" s="156"/>
      <c r="L28" s="116">
        <f>UPPER(IF(OR((K28="a"),(K28="as")),J27,IF(OR((K28="b"),(K28="bs")),J29,)))</f>
      </c>
      <c r="M28" s="131"/>
      <c r="N28" s="134"/>
      <c r="O28" s="148"/>
      <c r="P28" s="134"/>
      <c r="Q28" s="158"/>
      <c r="R28" s="173"/>
      <c r="S28" s="30"/>
      <c r="T28" s="160"/>
      <c r="U28" s="30"/>
    </row>
    <row r="29" spans="1:21" ht="9" customHeight="1">
      <c r="A29" s="103" t="s">
        <v>155</v>
      </c>
      <c r="B29" s="105">
        <f>IF(($D29=""),"",VLOOKUP($D29,Συμμετοχές!$A$7:$P$70,15))</f>
      </c>
      <c r="C29" s="105">
        <f>IF(($D29=""),"",VLOOKUP($D29,Συμμετοχές!$A$7:$P$70,16))</f>
      </c>
      <c r="D29" s="106"/>
      <c r="E29" s="110">
        <f>UPPER(IF(($D29=""),"",VLOOKUP($D29,Συμμετοχές!$A$7:$P$70,2)))</f>
      </c>
      <c r="F29" s="105">
        <f>IF(($D29=""),"",VLOOKUP($D29,Συμμετοχές!$A$7:$P$70,3))</f>
      </c>
      <c r="G29" s="110"/>
      <c r="H29" s="111" t="s">
        <v>36</v>
      </c>
      <c r="I29" s="129"/>
      <c r="J29" s="95" t="str">
        <f>UPPER(IF(OR((I30="a"),(I30="as")),E29,IF(OR((I30="b"),(I30="bs")),E30,)))</f>
        <v>ΛΑΜΠΑΔΑΡΊΟΥ</v>
      </c>
      <c r="K29" s="131"/>
      <c r="L29" s="132"/>
      <c r="M29" s="139"/>
      <c r="N29" s="97"/>
      <c r="O29" s="181"/>
      <c r="P29" s="134"/>
      <c r="Q29" s="158"/>
      <c r="R29" s="173"/>
      <c r="S29" s="30"/>
      <c r="T29" s="160"/>
      <c r="U29" s="30"/>
    </row>
    <row r="30" spans="1:21" ht="9" customHeight="1">
      <c r="A30" s="78" t="s">
        <v>156</v>
      </c>
      <c r="B30" s="105">
        <f>IF(($D30=""),"",VLOOKUP($D30,Συμμετοχές!$A$7:$P$70,15))</f>
        <v>0</v>
      </c>
      <c r="C30" s="105">
        <f>IF(($D30=""),"",VLOOKUP($D30,Συμμετοχές!$A$7:$P$70,16))</f>
        <v>60</v>
      </c>
      <c r="D30" s="106">
        <v>14</v>
      </c>
      <c r="E30" s="165" t="str">
        <f>UPPER(IF(($D30=""),"",VLOOKUP($D30,Συμμετοχές!$A$7:$P$70,2)))</f>
        <v>ΛΑΜΠΑΔΑΡΊΟΥ</v>
      </c>
      <c r="F30" s="167" t="str">
        <f>IF(($D30=""),"",VLOOKUP($D30,Συμμετοχές!$A$7:$P$70,3))</f>
        <v>ΝΙΚΌΛΑΟΣ</v>
      </c>
      <c r="G30" s="165"/>
      <c r="H30" s="90" t="str">
        <f>IF(($D30=""),"",VLOOKUP($D30,Συμμετοχές!$A$7:$P$70,4))</f>
        <v>ΗΡΑΚΛΕΙΟ</v>
      </c>
      <c r="I30" s="155" t="s">
        <v>52</v>
      </c>
      <c r="J30" s="132"/>
      <c r="K30" s="139"/>
      <c r="L30" s="97"/>
      <c r="M30" s="139"/>
      <c r="N30" s="142" t="s">
        <v>48</v>
      </c>
      <c r="O30" s="156"/>
      <c r="P30" s="116">
        <f>UPPER(IF(OR((O30="a"),(O30="as")),N26,IF(OR((O30="b"),(O30="bs")),N34,)))</f>
      </c>
      <c r="Q30" s="226"/>
      <c r="R30" s="173"/>
      <c r="S30" s="30"/>
      <c r="T30" s="160"/>
      <c r="U30" s="30"/>
    </row>
    <row r="31" spans="1:21" ht="9" customHeight="1">
      <c r="A31" s="78" t="s">
        <v>157</v>
      </c>
      <c r="B31" s="105">
        <f>IF(($D31=""),"",VLOOKUP($D31,Συμμετοχές!$A$7:$P$70,15))</f>
        <v>0</v>
      </c>
      <c r="C31" s="105">
        <f>IF(($D31=""),"",VLOOKUP($D31,Συμμετοχές!$A$7:$P$70,16))</f>
        <v>85</v>
      </c>
      <c r="D31" s="106">
        <v>11</v>
      </c>
      <c r="E31" s="165" t="str">
        <f>UPPER(IF(($D31=""),"",VLOOKUP($D31,Συμμετοχές!$A$7:$P$70,2)))</f>
        <v>ΞΗΡΟΥΔΑΚΗΣ</v>
      </c>
      <c r="F31" s="167" t="str">
        <f>IF(($D31=""),"",VLOOKUP($D31,Συμμετοχές!$A$7:$P$70,3))</f>
        <v>ΙΩΑΝΝΗΣ</v>
      </c>
      <c r="G31" s="165"/>
      <c r="H31" s="90" t="str">
        <f>IF(($D31=""),"",VLOOKUP($D31,Συμμετοχές!$A$7:$P$70,4))</f>
        <v>ΜΟΙΡΕΣ</v>
      </c>
      <c r="I31" s="129"/>
      <c r="J31" s="95" t="str">
        <f>UPPER(IF(OR((I32="a"),(I32="as")),E31,IF(OR((I32="b"),(I32="bs")),E32,)))</f>
        <v>ΞΗΡΟΥΔΑΚΗΣ</v>
      </c>
      <c r="K31" s="129"/>
      <c r="L31" s="97"/>
      <c r="M31" s="139"/>
      <c r="N31" s="97"/>
      <c r="O31" s="148"/>
      <c r="P31" s="132"/>
      <c r="Q31" s="228"/>
      <c r="R31" s="100"/>
      <c r="S31" s="30"/>
      <c r="T31" s="160"/>
      <c r="U31" s="30"/>
    </row>
    <row r="32" spans="1:21" ht="9" customHeight="1">
      <c r="A32" s="103" t="s">
        <v>158</v>
      </c>
      <c r="B32" s="105">
        <f>IF(($D32=""),"",VLOOKUP($D32,Συμμετοχές!$A$7:$P$70,15))</f>
      </c>
      <c r="C32" s="105">
        <f>IF(($D32=""),"",VLOOKUP($D32,Συμμετοχές!$A$7:$P$70,16))</f>
      </c>
      <c r="D32" s="106"/>
      <c r="E32" s="110">
        <f>UPPER(IF(($D32=""),"",VLOOKUP($D32,Συμμετοχές!$A$7:$P$70,2)))</f>
      </c>
      <c r="F32" s="105">
        <f>IF(($D32=""),"",VLOOKUP($D32,Συμμετοχές!$A$7:$P$70,3))</f>
      </c>
      <c r="G32" s="110"/>
      <c r="H32" s="111" t="s">
        <v>36</v>
      </c>
      <c r="I32" s="155" t="s">
        <v>37</v>
      </c>
      <c r="J32" s="132"/>
      <c r="K32" s="156"/>
      <c r="L32" s="116">
        <f>UPPER(IF(OR((K32="a"),(K32="as")),J31,IF(OR((K32="b"),(K32="bs")),J33,)))</f>
      </c>
      <c r="M32" s="129"/>
      <c r="N32" s="97"/>
      <c r="O32" s="148"/>
      <c r="P32" s="134"/>
      <c r="Q32" s="97"/>
      <c r="R32" s="100"/>
      <c r="S32" s="30"/>
      <c r="T32" s="160"/>
      <c r="U32" s="30"/>
    </row>
    <row r="33" spans="1:21" ht="9" customHeight="1">
      <c r="A33" s="103" t="s">
        <v>159</v>
      </c>
      <c r="B33" s="105">
        <f>IF(($D33=""),"",VLOOKUP($D33,Συμμετοχές!$A$7:$P$70,15))</f>
        <v>0</v>
      </c>
      <c r="C33" s="105">
        <f>IF(($D33=""),"",VLOOKUP($D33,Συμμετοχές!$A$7:$P$70,16))</f>
        <v>0</v>
      </c>
      <c r="D33" s="106">
        <v>37</v>
      </c>
      <c r="E33" s="110" t="str">
        <f>UPPER(IF(($D33=""),"",VLOOKUP($D33,Συμμετοχές!$A$7:$P$70,2)))</f>
        <v>ΠΆΓΚΑΛΟΣ</v>
      </c>
      <c r="F33" s="105" t="str">
        <f>IF(($D33=""),"",VLOOKUP($D33,Συμμετοχές!$A$7:$P$70,3))</f>
        <v>ΜΙΧΆΛΗΣ</v>
      </c>
      <c r="G33" s="110"/>
      <c r="H33" s="90" t="str">
        <f>IF(($D33=""),"",VLOOKUP($D33,Συμμετοχές!$A$7:$P$70,4))</f>
        <v>ΑΓ.ΝΙΚΟΛΑΟΣ </v>
      </c>
      <c r="I33" s="129"/>
      <c r="J33" s="95" t="str">
        <f>UPPER(IF(OR((I34="a"),(I34="as")),E33,IF(OR((I34="b"),(I34="bs")),E34,)))</f>
        <v>ΠΆΓΚΑΛΟΣ</v>
      </c>
      <c r="K33" s="131"/>
      <c r="L33" s="132"/>
      <c r="M33" s="181"/>
      <c r="N33" s="134"/>
      <c r="O33" s="148"/>
      <c r="P33" s="134"/>
      <c r="Q33" s="97"/>
      <c r="R33" s="100"/>
      <c r="S33" s="30"/>
      <c r="T33" s="160"/>
      <c r="U33" s="30"/>
    </row>
    <row r="34" spans="1:21" ht="9" customHeight="1">
      <c r="A34" s="103" t="s">
        <v>160</v>
      </c>
      <c r="B34" s="105">
        <f>IF(($D34=""),"",VLOOKUP($D34,Συμμετοχές!$A$7:$P$70,15))</f>
      </c>
      <c r="C34" s="105">
        <f>IF(($D34=""),"",VLOOKUP($D34,Συμμετοχές!$A$7:$P$70,16))</f>
      </c>
      <c r="D34" s="106"/>
      <c r="E34" s="110">
        <f>UPPER(IF(($D34=""),"",VLOOKUP($D34,Συμμετοχές!$A$7:$P$70,2)))</f>
      </c>
      <c r="F34" s="105">
        <f>IF(($D34=""),"",VLOOKUP($D34,Συμμετοχές!$A$7:$P$70,3))</f>
      </c>
      <c r="G34" s="110"/>
      <c r="H34" s="111" t="s">
        <v>36</v>
      </c>
      <c r="I34" s="155" t="s">
        <v>37</v>
      </c>
      <c r="J34" s="132"/>
      <c r="K34" s="139"/>
      <c r="L34" s="142" t="s">
        <v>48</v>
      </c>
      <c r="M34" s="156"/>
      <c r="N34" s="116">
        <f>UPPER(IF(OR((M34="a"),(M34="as")),L32,IF(OR((M34="b"),(M34="bs")),L36,)))</f>
      </c>
      <c r="O34" s="131"/>
      <c r="P34" s="134"/>
      <c r="Q34" s="97"/>
      <c r="R34" s="100"/>
      <c r="S34" s="30"/>
      <c r="T34" s="160"/>
      <c r="U34" s="30"/>
    </row>
    <row r="35" spans="1:21" ht="9" customHeight="1">
      <c r="A35" s="103" t="s">
        <v>161</v>
      </c>
      <c r="B35" s="105">
        <f>IF(($D35=""),"",VLOOKUP($D35,Συμμετοχές!$A$7:$P$70,15))</f>
      </c>
      <c r="C35" s="105">
        <f>IF(($D35=""),"",VLOOKUP($D35,Συμμετοχές!$A$7:$P$70,16))</f>
      </c>
      <c r="D35" s="106"/>
      <c r="E35" s="110">
        <f>UPPER(IF(($D35=""),"",VLOOKUP($D35,Συμμετοχές!$A$7:$P$70,2)))</f>
      </c>
      <c r="F35" s="105">
        <f>IF(($D35=""),"",VLOOKUP($D35,Συμμετοχές!$A$7:$P$70,3))</f>
      </c>
      <c r="G35" s="110"/>
      <c r="H35" s="111" t="s">
        <v>36</v>
      </c>
      <c r="I35" s="129"/>
      <c r="J35" s="95" t="str">
        <f>UPPER(IF(OR((I36="a"),(I36="as")),E35,IF(OR((I36="b"),(I36="bs")),E36,)))</f>
        <v>ΤΑΜΙΩΛΑΚΗΣ</v>
      </c>
      <c r="K35" s="129"/>
      <c r="L35" s="147"/>
      <c r="M35" s="148"/>
      <c r="N35" s="132"/>
      <c r="O35" s="229"/>
      <c r="P35" s="97"/>
      <c r="Q35" s="97"/>
      <c r="R35" s="100"/>
      <c r="S35" s="30"/>
      <c r="T35" s="160"/>
      <c r="U35" s="30"/>
    </row>
    <row r="36" spans="1:21" ht="9" customHeight="1">
      <c r="A36" s="103" t="s">
        <v>162</v>
      </c>
      <c r="B36" s="105">
        <f>IF(($D36=""),"",VLOOKUP($D36,Συμμετοχές!$A$7:$P$70,15))</f>
        <v>0</v>
      </c>
      <c r="C36" s="105">
        <f>IF(($D36=""),"",VLOOKUP($D36,Συμμετοχές!$A$7:$P$70,16))</f>
        <v>30</v>
      </c>
      <c r="D36" s="106">
        <v>23</v>
      </c>
      <c r="E36" s="110" t="str">
        <f>UPPER(IF(($D36=""),"",VLOOKUP($D36,Συμμετοχές!$A$7:$P$70,2)))</f>
        <v>ΤΑΜΙΩΛΑΚΗΣ</v>
      </c>
      <c r="F36" s="105" t="str">
        <f>IF(($D36=""),"",VLOOKUP($D36,Συμμετοχές!$A$7:$P$70,3))</f>
        <v>ΦΩΤΙΟΣ</v>
      </c>
      <c r="G36" s="110"/>
      <c r="H36" s="90" t="str">
        <f>IF(($D36=""),"",VLOOKUP($D36,Συμμετοχές!$A$7:$P$70,4))</f>
        <v>ΗΡΑΚΛΕΙΟ</v>
      </c>
      <c r="I36" s="185" t="s">
        <v>52</v>
      </c>
      <c r="J36" s="132"/>
      <c r="K36" s="156"/>
      <c r="L36" s="116">
        <f>UPPER(IF(OR((K36="a"),(K36="as")),J35,IF(OR((K36="b"),(K36="bs")),J37,)))</f>
      </c>
      <c r="M36" s="131"/>
      <c r="N36" s="230" t="s">
        <v>163</v>
      </c>
      <c r="O36" s="231"/>
      <c r="P36" s="232" t="s">
        <v>164</v>
      </c>
      <c r="Q36" s="233"/>
      <c r="R36" s="100"/>
      <c r="S36" s="30"/>
      <c r="T36" s="160"/>
      <c r="U36" s="30"/>
    </row>
    <row r="37" spans="1:21" ht="9" customHeight="1">
      <c r="A37" s="103" t="s">
        <v>165</v>
      </c>
      <c r="B37" s="105">
        <f>IF(($D37=""),"",VLOOKUP($D37,Συμμετοχές!$A$7:$P$70,15))</f>
      </c>
      <c r="C37" s="105">
        <f>IF(($D37=""),"",VLOOKUP($D37,Συμμετοχές!$A$7:$P$70,16))</f>
      </c>
      <c r="D37" s="106"/>
      <c r="E37" s="110">
        <f>UPPER(IF(($D37=""),"",VLOOKUP($D37,Συμμετοχές!$A$7:$P$70,2)))</f>
      </c>
      <c r="F37" s="105">
        <f>IF(($D37=""),"",VLOOKUP($D37,Συμμετοχές!$A$7:$P$70,3))</f>
      </c>
      <c r="G37" s="110"/>
      <c r="H37" s="111" t="s">
        <v>36</v>
      </c>
      <c r="I37" s="129"/>
      <c r="J37" s="95" t="str">
        <f>UPPER(IF(OR((I38="a"),(I38="as")),E37,IF(OR((I38="b"),(I38="bs")),E38,)))</f>
        <v>ΠΤΕΡΟΥΔΗΣ</v>
      </c>
      <c r="K37" s="131"/>
      <c r="L37" s="132"/>
      <c r="M37" s="234"/>
      <c r="N37" s="235">
        <f>UPPER(IF(OR((O23="a"),(O23="as")),P14,IF(OR((O23="b"),(O23="bs")),P30,)))</f>
      </c>
      <c r="O37" s="236"/>
      <c r="P37" s="232"/>
      <c r="Q37" s="233"/>
      <c r="R37" s="100"/>
      <c r="S37" s="30"/>
      <c r="T37" s="30"/>
      <c r="U37" s="30"/>
    </row>
    <row r="38" spans="1:21" ht="9" customHeight="1">
      <c r="A38" s="78" t="s">
        <v>166</v>
      </c>
      <c r="B38" s="105">
        <f>IF(($D38=""),"",VLOOKUP($D38,Συμμετοχές!$A$7:$P$70,15))</f>
        <v>0</v>
      </c>
      <c r="C38" s="105">
        <f>IF(($D38=""),"",VLOOKUP($D38,Συμμετοχές!$A$7:$P$70,16))</f>
        <v>210</v>
      </c>
      <c r="D38" s="106">
        <v>6</v>
      </c>
      <c r="E38" s="165" t="str">
        <f>UPPER(IF(($D38=""),"",VLOOKUP($D38,Συμμετοχές!$A$7:$P$70,2)))</f>
        <v>ΠΤΕΡΟΥΔΗΣ</v>
      </c>
      <c r="F38" s="167" t="str">
        <f>IF(($D38=""),"",VLOOKUP($D38,Συμμετοχές!$A$7:$P$70,3))</f>
        <v>ΕΥΑΓΓΕΛΟΣ</v>
      </c>
      <c r="G38" s="165"/>
      <c r="H38" s="90" t="str">
        <f>IF(($D38=""),"",VLOOKUP($D38,Συμμετοχές!$A$7:$P$70,4))</f>
        <v>ΗΡΑΚΛΕΙΟ</v>
      </c>
      <c r="I38" s="155" t="s">
        <v>52</v>
      </c>
      <c r="J38" s="132"/>
      <c r="K38" s="139"/>
      <c r="L38" s="97"/>
      <c r="M38" s="237"/>
      <c r="N38" s="238" t="s">
        <v>48</v>
      </c>
      <c r="O38" s="156"/>
      <c r="P38" s="239">
        <f>UPPER(IF(OR((O38="a"),(O38="as")),N37,IF(OR((O38="b"),(O38="bs")),N39,)))</f>
      </c>
      <c r="Q38" s="240"/>
      <c r="R38" s="100"/>
      <c r="S38" s="30"/>
      <c r="T38" s="30"/>
      <c r="U38" s="30"/>
    </row>
    <row r="39" spans="1:21" ht="9" customHeight="1">
      <c r="A39" s="78" t="s">
        <v>167</v>
      </c>
      <c r="B39" s="105">
        <f>IF(($D39=""),"",VLOOKUP($D39,Συμμετοχές!$A$7:$P$70,15))</f>
        <v>0</v>
      </c>
      <c r="C39" s="105">
        <f>IF(($D39=""),"",VLOOKUP($D39,Συμμετοχές!$A$7:$P$70,16))</f>
        <v>205</v>
      </c>
      <c r="D39" s="106">
        <v>7</v>
      </c>
      <c r="E39" s="165" t="str">
        <f>UPPER(IF(($D39=""),"",VLOOKUP($D39,Συμμετοχές!$A$7:$P$70,2)))</f>
        <v>ΚΑΛΛΕΡΓΗΣ</v>
      </c>
      <c r="F39" s="167" t="str">
        <f>IF(($D39=""),"",VLOOKUP($D39,Συμμετοχές!$A$7:$P$70,3))</f>
        <v>ΙΑΚΟΒΟΣ</v>
      </c>
      <c r="G39" s="165"/>
      <c r="H39" s="90" t="str">
        <f>IF(($D39=""),"",VLOOKUP($D39,Συμμετοχές!$A$7:$P$70,4))</f>
        <v>ΗΡΑΚΛΕΙΟ</v>
      </c>
      <c r="I39" s="129"/>
      <c r="J39" s="95" t="str">
        <f>UPPER(IF(OR((I40="a"),(I40="as")),E39,IF(OR((I40="b"),(I40="bs")),E40,)))</f>
        <v>ΚΑΛΛΕΡΓΗΣ</v>
      </c>
      <c r="K39" s="129"/>
      <c r="L39" s="97"/>
      <c r="M39" s="237"/>
      <c r="N39" s="235">
        <f>UPPER(IF(OR((O55="a"),(O55="as")),P46,IF(OR((O55="b"),(O55="bs")),P62,)))</f>
      </c>
      <c r="O39" s="241"/>
      <c r="P39" s="242"/>
      <c r="Q39" s="243"/>
      <c r="R39" s="100"/>
      <c r="S39" s="30"/>
      <c r="T39" s="30"/>
      <c r="U39" s="30"/>
    </row>
    <row r="40" spans="1:21" ht="9" customHeight="1">
      <c r="A40" s="103" t="s">
        <v>168</v>
      </c>
      <c r="B40" s="105">
        <f>IF(($D40=""),"",VLOOKUP($D40,Συμμετοχές!$A$7:$P$70,15))</f>
      </c>
      <c r="C40" s="105">
        <f>IF(($D40=""),"",VLOOKUP($D40,Συμμετοχές!$A$7:$P$70,16))</f>
      </c>
      <c r="D40" s="106"/>
      <c r="E40" s="110">
        <f>UPPER(IF(($D40=""),"",VLOOKUP($D40,Συμμετοχές!$A$7:$P$70,2)))</f>
      </c>
      <c r="F40" s="105">
        <f>IF(($D40=""),"",VLOOKUP($D40,Συμμετοχές!$A$7:$P$70,3))</f>
      </c>
      <c r="G40" s="110"/>
      <c r="H40" s="111" t="s">
        <v>36</v>
      </c>
      <c r="I40" s="155" t="s">
        <v>37</v>
      </c>
      <c r="J40" s="132"/>
      <c r="K40" s="156"/>
      <c r="L40" s="116">
        <f>UPPER(IF(OR((K40="a"),(K40="as")),J39,IF(OR((K40="b"),(K40="bs")),J41,)))</f>
      </c>
      <c r="M40" s="244"/>
      <c r="N40" s="243"/>
      <c r="O40" s="231"/>
      <c r="P40" s="233"/>
      <c r="Q40" s="233"/>
      <c r="R40" s="100"/>
      <c r="S40" s="30"/>
      <c r="T40" s="30"/>
      <c r="U40" s="30"/>
    </row>
    <row r="41" spans="1:21" ht="9" customHeight="1">
      <c r="A41" s="103" t="s">
        <v>169</v>
      </c>
      <c r="B41" s="105">
        <f>IF(($D41=""),"",VLOOKUP($D41,Συμμετοχές!$A$7:$P$70,15))</f>
        <v>0</v>
      </c>
      <c r="C41" s="105">
        <f>IF(($D41=""),"",VLOOKUP($D41,Συμμετοχές!$A$7:$P$70,16))</f>
        <v>10</v>
      </c>
      <c r="D41" s="106">
        <v>31</v>
      </c>
      <c r="E41" s="110" t="str">
        <f>UPPER(IF(($D41=""),"",VLOOKUP($D41,Συμμετοχές!$A$7:$P$70,2)))</f>
        <v>ΛΟΥΚΑΚΗΣ</v>
      </c>
      <c r="F41" s="105" t="str">
        <f>IF(($D41=""),"",VLOOKUP($D41,Συμμετοχές!$A$7:$P$70,3))</f>
        <v>ΑΝΤΩΝΗΣ</v>
      </c>
      <c r="G41" s="110"/>
      <c r="H41" s="90" t="str">
        <f>IF(($D41=""),"",VLOOKUP($D41,Συμμετοχές!$A$7:$P$70,4))</f>
        <v>ΑΓ.ΝΙΚΟΛΑΟΣ </v>
      </c>
      <c r="I41" s="129"/>
      <c r="J41" s="95" t="str">
        <f>UPPER(IF(OR((I42="a"),(I42="as")),E41,IF(OR((I42="b"),(I42="bs")),E42,)))</f>
        <v>ΛΟΥΚΑΚΗΣ</v>
      </c>
      <c r="K41" s="131"/>
      <c r="L41" s="132"/>
      <c r="M41" s="181"/>
      <c r="N41" s="245"/>
      <c r="O41" s="231"/>
      <c r="P41" s="233"/>
      <c r="Q41" s="233"/>
      <c r="R41" s="100"/>
      <c r="S41" s="30"/>
      <c r="T41" s="30"/>
      <c r="U41" s="30"/>
    </row>
    <row r="42" spans="1:21" ht="9" customHeight="1">
      <c r="A42" s="103" t="s">
        <v>170</v>
      </c>
      <c r="B42" s="105">
        <f>IF(($D42=""),"",VLOOKUP($D42,Συμμετοχές!$A$7:$P$70,15))</f>
      </c>
      <c r="C42" s="105">
        <f>IF(($D42=""),"",VLOOKUP($D42,Συμμετοχές!$A$7:$P$70,16))</f>
      </c>
      <c r="D42" s="106"/>
      <c r="E42" s="110">
        <f>UPPER(IF(($D42=""),"",VLOOKUP($D42,Συμμετοχές!$A$7:$P$70,2)))</f>
      </c>
      <c r="F42" s="105">
        <f>IF(($D42=""),"",VLOOKUP($D42,Συμμετοχές!$A$7:$P$70,3))</f>
      </c>
      <c r="G42" s="110"/>
      <c r="H42" s="111" t="s">
        <v>36</v>
      </c>
      <c r="I42" s="185" t="s">
        <v>37</v>
      </c>
      <c r="J42" s="138"/>
      <c r="K42" s="139"/>
      <c r="L42" s="142" t="s">
        <v>48</v>
      </c>
      <c r="M42" s="156"/>
      <c r="N42" s="116">
        <f>UPPER(IF(OR((M42="a"),(M42="as")),L40,IF(OR((M42="b"),(M42="bs")),L44,)))</f>
      </c>
      <c r="O42" s="129"/>
      <c r="P42" s="97"/>
      <c r="Q42" s="97"/>
      <c r="R42" s="100"/>
      <c r="S42" s="30"/>
      <c r="T42" s="30"/>
      <c r="U42" s="30"/>
    </row>
    <row r="43" spans="1:21" ht="9" customHeight="1">
      <c r="A43" s="103" t="s">
        <v>171</v>
      </c>
      <c r="B43" s="105">
        <f>IF(($D43=""),"",VLOOKUP($D43,Συμμετοχές!$A$7:$P$70,15))</f>
        <v>0</v>
      </c>
      <c r="C43" s="105">
        <f>IF(($D43=""),"",VLOOKUP($D43,Συμμετοχές!$A$7:$P$70,16))</f>
        <v>0</v>
      </c>
      <c r="D43" s="106">
        <v>38</v>
      </c>
      <c r="E43" s="110" t="str">
        <f>UPPER(IF(($D43=""),"",VLOOKUP($D43,Συμμετοχές!$A$7:$P$70,2)))</f>
        <v>ΚΟΥΜΠΕΡ</v>
      </c>
      <c r="F43" s="105" t="str">
        <f>IF(($D43=""),"",VLOOKUP($D43,Συμμετοχές!$A$7:$P$70,3))</f>
        <v>ΜΠΕΡΝΤ</v>
      </c>
      <c r="G43" s="110"/>
      <c r="H43" s="90" t="str">
        <f>IF(($D43=""),"",VLOOKUP($D43,Συμμετοχές!$A$7:$P$70,4))</f>
        <v>ΙΕΡΑΠΕΤΡΑ</v>
      </c>
      <c r="I43" s="129"/>
      <c r="J43" s="95">
        <f>UPPER(IF(OR((I44="a"),(I44="as")),E43,IF(OR((I44="b"),(I44="bs")),E44,)))</f>
      </c>
      <c r="K43" s="129"/>
      <c r="L43" s="147"/>
      <c r="M43" s="148"/>
      <c r="N43" s="113"/>
      <c r="O43" s="148"/>
      <c r="P43" s="134"/>
      <c r="Q43" s="97"/>
      <c r="R43" s="100"/>
      <c r="S43" s="30"/>
      <c r="T43" s="30"/>
      <c r="U43" s="30"/>
    </row>
    <row r="44" spans="1:21" ht="9" customHeight="1">
      <c r="A44" s="103" t="s">
        <v>172</v>
      </c>
      <c r="B44" s="105">
        <f>IF(($D44=""),"",VLOOKUP($D44,Συμμετοχές!$A$7:$P$70,15))</f>
        <v>0</v>
      </c>
      <c r="C44" s="105">
        <f>IF(($D44=""),"",VLOOKUP($D44,Συμμετοχές!$A$7:$P$70,16))</f>
        <v>10</v>
      </c>
      <c r="D44" s="106">
        <v>34</v>
      </c>
      <c r="E44" s="110" t="str">
        <f>UPPER(IF(($D44=""),"",VLOOKUP($D44,Συμμετοχές!$A$7:$P$70,2)))</f>
        <v>ΚΟΚΑΚΗΣ</v>
      </c>
      <c r="F44" s="105" t="str">
        <f>IF(($D44=""),"",VLOOKUP($D44,Συμμετοχές!$A$7:$P$70,3))</f>
        <v>ΣΤΥΛΙΑΝΟΣ</v>
      </c>
      <c r="G44" s="110"/>
      <c r="H44" s="90" t="str">
        <f>IF(($D44=""),"",VLOOKUP($D44,Συμμετοχές!$A$7:$P$70,4))</f>
        <v>ΧΑΝΙΑ</v>
      </c>
      <c r="I44" s="192"/>
      <c r="J44" s="132"/>
      <c r="K44" s="156"/>
      <c r="L44" s="116">
        <f>UPPER(IF(OR((K44="a"),(K44="as")),J43,IF(OR((K44="b"),(K44="bs")),J45,)))</f>
      </c>
      <c r="M44" s="131"/>
      <c r="N44" s="134"/>
      <c r="O44" s="148"/>
      <c r="P44" s="134"/>
      <c r="Q44" s="97"/>
      <c r="R44" s="100"/>
      <c r="S44" s="30"/>
      <c r="T44" s="30"/>
      <c r="U44" s="30"/>
    </row>
    <row r="45" spans="1:21" ht="9" customHeight="1">
      <c r="A45" s="103" t="s">
        <v>173</v>
      </c>
      <c r="B45" s="105">
        <f>IF(($D45=""),"",VLOOKUP($D45,Συμμετοχές!$A$7:$P$70,15))</f>
      </c>
      <c r="C45" s="105">
        <f>IF(($D45=""),"",VLOOKUP($D45,Συμμετοχές!$A$7:$P$70,16))</f>
      </c>
      <c r="D45" s="106"/>
      <c r="E45" s="110">
        <f>UPPER(IF(($D45=""),"",VLOOKUP($D45,Συμμετοχές!$A$7:$P$70,2)))</f>
      </c>
      <c r="F45" s="105">
        <f>IF(($D45=""),"",VLOOKUP($D45,Συμμετοχές!$A$7:$P$70,3))</f>
      </c>
      <c r="G45" s="110"/>
      <c r="H45" s="111" t="s">
        <v>36</v>
      </c>
      <c r="I45" s="129"/>
      <c r="J45" s="95" t="str">
        <f>UPPER(IF(OR((I46="a"),(I46="as")),E45,IF(OR((I46="b"),(I46="bs")),E46,)))</f>
        <v>ΜΑΣΤΡΑΝΤΩΝΑΚΗΣ </v>
      </c>
      <c r="K45" s="131"/>
      <c r="L45" s="132"/>
      <c r="M45" s="139"/>
      <c r="N45" s="97"/>
      <c r="O45" s="181"/>
      <c r="P45" s="134"/>
      <c r="Q45" s="97"/>
      <c r="R45" s="100"/>
      <c r="S45" s="30"/>
      <c r="T45" s="30"/>
      <c r="U45" s="30"/>
    </row>
    <row r="46" spans="1:21" ht="9" customHeight="1">
      <c r="A46" s="78" t="s">
        <v>174</v>
      </c>
      <c r="B46" s="105">
        <f>IF(($D46=""),"",VLOOKUP($D46,Συμμετοχές!$A$7:$P$70,15))</f>
        <v>0</v>
      </c>
      <c r="C46" s="105">
        <f>IF(($D46=""),"",VLOOKUP($D46,Συμμετοχές!$A$7:$P$70,16))</f>
        <v>85</v>
      </c>
      <c r="D46" s="106">
        <v>12</v>
      </c>
      <c r="E46" s="165" t="str">
        <f>UPPER(IF(($D46=""),"",VLOOKUP($D46,Συμμετοχές!$A$7:$P$70,2)))</f>
        <v>ΜΑΣΤΡΑΝΤΩΝΑΚΗΣ </v>
      </c>
      <c r="F46" s="167" t="str">
        <f>IF(($D46=""),"",VLOOKUP($D46,Συμμετοχές!$A$7:$P$70,3))</f>
        <v>ΚΩΣΤΑΣ</v>
      </c>
      <c r="G46" s="165"/>
      <c r="H46" s="90" t="str">
        <f>IF(($D46=""),"",VLOOKUP($D46,Συμμετοχές!$A$7:$P$70,4))</f>
        <v>ΗΡΑΚΛΕΙΟ</v>
      </c>
      <c r="I46" s="155" t="s">
        <v>52</v>
      </c>
      <c r="J46" s="132"/>
      <c r="K46" s="139"/>
      <c r="L46" s="97"/>
      <c r="M46" s="139"/>
      <c r="N46" s="142" t="s">
        <v>48</v>
      </c>
      <c r="O46" s="156"/>
      <c r="P46" s="116">
        <f>UPPER(IF(OR((O46="a"),(O46="as")),N42,IF(OR((O46="b"),(O46="bs")),N50,)))</f>
      </c>
      <c r="Q46" s="96"/>
      <c r="R46" s="100"/>
      <c r="S46" s="30"/>
      <c r="T46" s="30"/>
      <c r="U46" s="30"/>
    </row>
    <row r="47" spans="1:21" ht="9" customHeight="1">
      <c r="A47" s="78" t="s">
        <v>175</v>
      </c>
      <c r="B47" s="105">
        <f>IF(($D47=""),"",VLOOKUP($D47,Συμμετοχές!$A$7:$P$70,15))</f>
        <v>0</v>
      </c>
      <c r="C47" s="105">
        <f>IF(($D47=""),"",VLOOKUP($D47,Συμμετοχές!$A$7:$P$70,16))</f>
        <v>60</v>
      </c>
      <c r="D47" s="106">
        <v>15</v>
      </c>
      <c r="E47" s="165" t="str">
        <f>UPPER(IF(($D47=""),"",VLOOKUP($D47,Συμμετοχές!$A$7:$P$70,2)))</f>
        <v>ΣΙΓΑΝΟΣ</v>
      </c>
      <c r="F47" s="167" t="str">
        <f>IF(($D47=""),"",VLOOKUP($D47,Συμμετοχές!$A$7:$P$70,3))</f>
        <v>ΜΑΝΟΣ</v>
      </c>
      <c r="G47" s="165"/>
      <c r="H47" s="90" t="str">
        <f>IF(($D47=""),"",VLOOKUP($D47,Συμμετοχές!$A$7:$P$70,4))</f>
        <v>ΙΕΡΑΠΕΤΡΑ</v>
      </c>
      <c r="I47" s="129"/>
      <c r="J47" s="95" t="str">
        <f>UPPER(IF(OR((I48="a"),(I48="as")),E47,IF(OR((I48="b"),(I48="bs")),E48,)))</f>
        <v>ΣΙΓΑΝΟΣ</v>
      </c>
      <c r="K47" s="129"/>
      <c r="L47" s="97"/>
      <c r="M47" s="139"/>
      <c r="N47" s="97"/>
      <c r="O47" s="148"/>
      <c r="P47" s="132"/>
      <c r="Q47" s="133"/>
      <c r="R47" s="173"/>
      <c r="S47" s="30"/>
      <c r="T47" s="30"/>
      <c r="U47" s="30"/>
    </row>
    <row r="48" spans="1:21" ht="9" customHeight="1">
      <c r="A48" s="103" t="s">
        <v>176</v>
      </c>
      <c r="B48" s="105">
        <f>IF(($D48=""),"",VLOOKUP($D48,Συμμετοχές!$A$7:$P$70,15))</f>
      </c>
      <c r="C48" s="105">
        <f>IF(($D48=""),"",VLOOKUP($D48,Συμμετοχές!$A$7:$P$70,16))</f>
      </c>
      <c r="D48" s="106"/>
      <c r="E48" s="110">
        <f>UPPER(IF(($D48=""),"",VLOOKUP($D48,Συμμετοχές!$A$7:$P$70,2)))</f>
      </c>
      <c r="F48" s="105">
        <f>IF(($D48=""),"",VLOOKUP($D48,Συμμετοχές!$A$7:$P$70,3))</f>
      </c>
      <c r="G48" s="110"/>
      <c r="H48" s="111" t="s">
        <v>36</v>
      </c>
      <c r="I48" s="155" t="s">
        <v>37</v>
      </c>
      <c r="J48" s="113"/>
      <c r="K48" s="156"/>
      <c r="L48" s="116">
        <f>UPPER(IF(OR((K48="a"),(K48="as")),J47,IF(OR((K48="b"),(K48="bs")),J49,)))</f>
      </c>
      <c r="M48" s="129"/>
      <c r="N48" s="97"/>
      <c r="O48" s="148"/>
      <c r="P48" s="134"/>
      <c r="Q48" s="158"/>
      <c r="R48" s="173"/>
      <c r="S48" s="30"/>
      <c r="T48" s="30"/>
      <c r="U48" s="30"/>
    </row>
    <row r="49" spans="1:21" ht="9" customHeight="1">
      <c r="A49" s="103" t="s">
        <v>177</v>
      </c>
      <c r="B49" s="105">
        <f>IF(($D49=""),"",VLOOKUP($D49,Συμμετοχές!$A$7:$P$70,15))</f>
        <v>0</v>
      </c>
      <c r="C49" s="105">
        <f>IF(($D49=""),"",VLOOKUP($D49,Συμμετοχές!$A$7:$P$70,16))</f>
        <v>40</v>
      </c>
      <c r="D49" s="106">
        <v>17</v>
      </c>
      <c r="E49" s="110" t="str">
        <f>UPPER(IF(($D49=""),"",VLOOKUP($D49,Συμμετοχές!$A$7:$P$70,2)))</f>
        <v>ΣΠΥΡΟΠΟΥΛΟΣ </v>
      </c>
      <c r="F49" s="105" t="str">
        <f>IF(($D49=""),"",VLOOKUP($D49,Συμμετοχές!$A$7:$P$70,3))</f>
        <v>ΔΙΟΓΕΝΗΣ</v>
      </c>
      <c r="G49" s="110"/>
      <c r="H49" s="90" t="str">
        <f>IF(($D49=""),"",VLOOKUP($D49,Συμμετοχές!$A$7:$P$70,4))</f>
        <v>ΡΕΘΥΜΝΟ</v>
      </c>
      <c r="I49" s="129"/>
      <c r="J49" s="95" t="str">
        <f>UPPER(IF(OR((I50="a"),(I50="as")),E49,IF(OR((I50="b"),(I50="bs")),E50,)))</f>
        <v>ΣΠΥΡΟΠΟΥΛΟΣ </v>
      </c>
      <c r="K49" s="131"/>
      <c r="L49" s="132"/>
      <c r="M49" s="181"/>
      <c r="N49" s="134"/>
      <c r="O49" s="148"/>
      <c r="P49" s="134"/>
      <c r="Q49" s="158"/>
      <c r="R49" s="173"/>
      <c r="S49" s="30"/>
      <c r="T49" s="30"/>
      <c r="U49" s="30"/>
    </row>
    <row r="50" spans="1:21" ht="9" customHeight="1">
      <c r="A50" s="103" t="s">
        <v>178</v>
      </c>
      <c r="B50" s="105">
        <f>IF(($D50=""),"",VLOOKUP($D50,Συμμετοχές!$A$7:$P$70,15))</f>
      </c>
      <c r="C50" s="105">
        <f>IF(($D50=""),"",VLOOKUP($D50,Συμμετοχές!$A$7:$P$70,16))</f>
      </c>
      <c r="D50" s="106"/>
      <c r="E50" s="110">
        <f>UPPER(IF(($D50=""),"",VLOOKUP($D50,Συμμετοχές!$A$7:$P$70,2)))</f>
      </c>
      <c r="F50" s="105">
        <f>IF(($D50=""),"",VLOOKUP($D50,Συμμετοχές!$A$7:$P$70,3))</f>
      </c>
      <c r="G50" s="110"/>
      <c r="H50" s="111" t="s">
        <v>36</v>
      </c>
      <c r="I50" s="155" t="s">
        <v>37</v>
      </c>
      <c r="J50" s="132"/>
      <c r="K50" s="139"/>
      <c r="L50" s="142" t="s">
        <v>48</v>
      </c>
      <c r="M50" s="156"/>
      <c r="N50" s="116">
        <f>UPPER(IF(OR((M50="a"),(M50="as")),L48,IF(OR((M50="b"),(M50="bs")),L52,)))</f>
      </c>
      <c r="O50" s="131"/>
      <c r="P50" s="134"/>
      <c r="Q50" s="158"/>
      <c r="R50" s="173"/>
      <c r="S50" s="30"/>
      <c r="T50" s="30"/>
      <c r="U50" s="30"/>
    </row>
    <row r="51" spans="1:21" ht="9" customHeight="1">
      <c r="A51" s="103" t="s">
        <v>179</v>
      </c>
      <c r="B51" s="105">
        <f>IF(($D51=""),"",VLOOKUP($D51,Συμμετοχές!$A$7:$P$70,15))</f>
        <v>0</v>
      </c>
      <c r="C51" s="105">
        <f>IF(($D51=""),"",VLOOKUP($D51,Συμμετοχές!$A$7:$P$70,16))</f>
        <v>20</v>
      </c>
      <c r="D51" s="106">
        <v>25</v>
      </c>
      <c r="E51" s="110" t="str">
        <f>UPPER(IF(($D51=""),"",VLOOKUP($D51,Συμμετοχές!$A$7:$P$70,2)))</f>
        <v>ΨΑΡΙΑΗΣ</v>
      </c>
      <c r="F51" s="105" t="str">
        <f>IF(($D51=""),"",VLOOKUP($D51,Συμμετοχές!$A$7:$P$70,3))</f>
        <v>Δημητριος</v>
      </c>
      <c r="G51" s="110"/>
      <c r="H51" s="90" t="str">
        <f>IF(($D51=""),"",VLOOKUP($D51,Συμμετοχές!$A$7:$P$70,4))</f>
        <v>ΕΛΟΥΝΤΑ</v>
      </c>
      <c r="I51" s="129"/>
      <c r="J51" s="95">
        <f>UPPER(IF(OR((I52="a"),(I52="as")),E51,IF(OR((I52="b"),(I52="bs")),E52,)))</f>
      </c>
      <c r="K51" s="129"/>
      <c r="L51" s="147"/>
      <c r="M51" s="148"/>
      <c r="N51" s="132"/>
      <c r="O51" s="139"/>
      <c r="P51" s="97"/>
      <c r="Q51" s="158"/>
      <c r="R51" s="173"/>
      <c r="S51" s="30"/>
      <c r="T51" s="30"/>
      <c r="U51" s="30"/>
    </row>
    <row r="52" spans="1:21" ht="9" customHeight="1">
      <c r="A52" s="103" t="s">
        <v>180</v>
      </c>
      <c r="B52" s="105">
        <f>IF(($D52=""),"",VLOOKUP($D52,Συμμετοχές!$A$7:$P$70,15))</f>
        <v>0</v>
      </c>
      <c r="C52" s="105">
        <f>IF(($D52=""),"",VLOOKUP($D52,Συμμετοχές!$A$7:$P$70,16))</f>
        <v>10</v>
      </c>
      <c r="D52" s="106">
        <v>32</v>
      </c>
      <c r="E52" s="110" t="str">
        <f>UPPER(IF(($D52=""),"",VLOOKUP($D52,Συμμετοχές!$A$7:$P$70,2)))</f>
        <v>ΠΕΡΔΙΚΑΚΗΣ</v>
      </c>
      <c r="F52" s="105" t="str">
        <f>IF(($D52=""),"",VLOOKUP($D52,Συμμετοχές!$A$7:$P$70,3))</f>
        <v>ΠΑΝΤΕΛΗΣ</v>
      </c>
      <c r="G52" s="110"/>
      <c r="H52" s="90" t="str">
        <f>IF(($D52=""),"",VLOOKUP($D52,Συμμετοχές!$A$7:$P$70,4))</f>
        <v>ΙΕΡΑΠΕΤΡΑ</v>
      </c>
      <c r="I52" s="246"/>
      <c r="J52" s="113"/>
      <c r="K52" s="156"/>
      <c r="L52" s="116">
        <f>UPPER(IF(OR((K52="a"),(K52="as")),J51,IF(OR((K52="b"),(K52="bs")),J53,)))</f>
      </c>
      <c r="M52" s="131"/>
      <c r="N52" s="134"/>
      <c r="O52" s="139"/>
      <c r="P52" s="97"/>
      <c r="Q52" s="158"/>
      <c r="R52" s="173"/>
      <c r="S52" s="30"/>
      <c r="T52" s="30"/>
      <c r="U52" s="30"/>
    </row>
    <row r="53" spans="1:21" ht="9" customHeight="1">
      <c r="A53" s="103" t="s">
        <v>181</v>
      </c>
      <c r="B53" s="105">
        <f>IF(($D53=""),"",VLOOKUP($D53,Συμμετοχές!$A$7:$P$70,15))</f>
      </c>
      <c r="C53" s="105">
        <f>IF(($D53=""),"",VLOOKUP($D53,Συμμετοχές!$A$7:$P$70,16))</f>
      </c>
      <c r="D53" s="106"/>
      <c r="E53" s="110">
        <f>UPPER(IF(($D53=""),"",VLOOKUP($D53,Συμμετοχές!$A$7:$P$70,2)))</f>
      </c>
      <c r="F53" s="105">
        <f>IF(($D53=""),"",VLOOKUP($D53,Συμμετοχές!$A$7:$P$70,3))</f>
      </c>
      <c r="G53" s="110"/>
      <c r="H53" s="111" t="s">
        <v>36</v>
      </c>
      <c r="I53" s="129"/>
      <c r="J53" s="95" t="str">
        <f>UPPER(IF(OR((I54="a"),(I54="as")),E53,IF(OR((I54="b"),(I54="bs")),E54,)))</f>
        <v>ΝΕΚΤΆΡΙΟΣ</v>
      </c>
      <c r="K53" s="131"/>
      <c r="L53" s="132"/>
      <c r="M53" s="139"/>
      <c r="N53" s="97"/>
      <c r="O53" s="139"/>
      <c r="P53" s="97"/>
      <c r="Q53" s="158"/>
      <c r="R53" s="173"/>
      <c r="S53" s="30"/>
      <c r="T53" s="30"/>
      <c r="U53" s="30"/>
    </row>
    <row r="54" spans="1:21" ht="9" customHeight="1">
      <c r="A54" s="78" t="s">
        <v>182</v>
      </c>
      <c r="B54" s="105">
        <f>IF(($D54=""),"",VLOOKUP($D54,Συμμετοχές!$A$7:$P$70,15))</f>
        <v>0</v>
      </c>
      <c r="C54" s="105">
        <f>IF(($D54=""),"",VLOOKUP($D54,Συμμετοχές!$A$7:$P$70,16))</f>
        <v>250</v>
      </c>
      <c r="D54" s="106">
        <v>4</v>
      </c>
      <c r="E54" s="165" t="str">
        <f>UPPER(IF(($D54=""),"",VLOOKUP($D54,Συμμετοχές!$A$7:$P$70,2)))</f>
        <v>ΝΕΚΤΆΡΙΟΣ</v>
      </c>
      <c r="F54" s="167" t="str">
        <f>IF(($D54=""),"",VLOOKUP($D54,Συμμετοχές!$A$7:$P$70,3))</f>
        <v>ΠΑΝΑΓΙΏΤΗΣ</v>
      </c>
      <c r="G54" s="165"/>
      <c r="H54" s="90" t="str">
        <f>IF(($D54=""),"",VLOOKUP($D54,Συμμετοχές!$A$7:$P$70,4))</f>
        <v>ΗΡΑΚΛΕΙΟ</v>
      </c>
      <c r="I54" s="155" t="s">
        <v>52</v>
      </c>
      <c r="J54" s="132"/>
      <c r="K54" s="139"/>
      <c r="L54" s="97"/>
      <c r="M54" s="197"/>
      <c r="N54" s="198" t="s">
        <v>183</v>
      </c>
      <c r="O54" s="199"/>
      <c r="P54" s="95">
        <f>UPPER(IF(OR((O55="a"),(O55="as")),P46,IF(OR((O55="b"),(O55="bs")),P62,)))</f>
      </c>
      <c r="Q54" s="202"/>
      <c r="R54" s="173"/>
      <c r="S54" s="30"/>
      <c r="T54" s="30"/>
      <c r="U54" s="30"/>
    </row>
    <row r="55" spans="1:21" ht="9" customHeight="1">
      <c r="A55" s="78" t="s">
        <v>184</v>
      </c>
      <c r="B55" s="105">
        <f>IF(($D55=""),"",VLOOKUP($D55,Συμμετοχές!$A$7:$P$70,15))</f>
        <v>0</v>
      </c>
      <c r="C55" s="105">
        <f>IF(($D55=""),"",VLOOKUP($D55,Συμμετοχές!$A$7:$P$70,16))</f>
        <v>150</v>
      </c>
      <c r="D55" s="106">
        <v>8</v>
      </c>
      <c r="E55" s="165" t="str">
        <f>UPPER(IF(($D55=""),"",VLOOKUP($D55,Συμμετοχές!$A$7:$P$70,2)))</f>
        <v>ΒΡΑΝΑΣ </v>
      </c>
      <c r="F55" s="167" t="str">
        <f>IF(($D55=""),"",VLOOKUP($D55,Συμμετοχές!$A$7:$P$70,3))</f>
        <v>ΜΑΝΩΛΗΣ</v>
      </c>
      <c r="G55" s="165"/>
      <c r="H55" s="90" t="str">
        <f>IF(($D55=""),"",VLOOKUP($D55,Συμμετοχές!$A$7:$P$70,4))</f>
        <v>ΧΑΝΙΑ</v>
      </c>
      <c r="I55" s="247"/>
      <c r="J55" s="95" t="str">
        <f>UPPER(IF(OR((I56="a"),(I56="as")),E55,IF(OR((I56="b"),(I56="bs")),E56,)))</f>
        <v>ΒΡΑΝΑΣ </v>
      </c>
      <c r="K55" s="129"/>
      <c r="L55" s="97"/>
      <c r="M55" s="139"/>
      <c r="N55" s="142" t="s">
        <v>48</v>
      </c>
      <c r="O55" s="205"/>
      <c r="P55" s="206"/>
      <c r="Q55" s="207"/>
      <c r="R55" s="173"/>
      <c r="S55" s="30"/>
      <c r="T55" s="30"/>
      <c r="U55" s="30"/>
    </row>
    <row r="56" spans="1:21" ht="9" customHeight="1">
      <c r="A56" s="103" t="s">
        <v>185</v>
      </c>
      <c r="B56" s="105">
        <f>IF(($D56=""),"",VLOOKUP($D56,Συμμετοχές!$A$7:$P$70,15))</f>
      </c>
      <c r="C56" s="105">
        <f>IF(($D56=""),"",VLOOKUP($D56,Συμμετοχές!$A$7:$P$70,16))</f>
      </c>
      <c r="D56" s="106"/>
      <c r="E56" s="110">
        <f>UPPER(IF(($D56=""),"",VLOOKUP($D56,Συμμετοχές!$A$7:$P$70,2)))</f>
      </c>
      <c r="F56" s="105">
        <f>IF(($D56=""),"",VLOOKUP($D56,Συμμετοχές!$A$7:$P$70,3))</f>
      </c>
      <c r="G56" s="110"/>
      <c r="H56" s="111" t="s">
        <v>36</v>
      </c>
      <c r="I56" s="155" t="s">
        <v>37</v>
      </c>
      <c r="J56" s="132"/>
      <c r="K56" s="156"/>
      <c r="L56" s="116">
        <f>UPPER(IF(OR((K56="a"),(K56="as")),J55,IF(OR((K56="b"),(K56="bs")),J57,)))</f>
      </c>
      <c r="M56" s="129"/>
      <c r="N56" s="97"/>
      <c r="O56" s="139"/>
      <c r="P56" s="97"/>
      <c r="Q56" s="158"/>
      <c r="R56" s="173"/>
      <c r="S56" s="30"/>
      <c r="T56" s="30"/>
      <c r="U56" s="30"/>
    </row>
    <row r="57" spans="1:21" ht="9" customHeight="1">
      <c r="A57" s="103" t="s">
        <v>186</v>
      </c>
      <c r="B57" s="105">
        <f>IF(($D57=""),"",VLOOKUP($D57,Συμμετοχές!$A$7:$P$70,15))</f>
      </c>
      <c r="C57" s="105">
        <f>IF(($D57=""),"",VLOOKUP($D57,Συμμετοχές!$A$7:$P$70,16))</f>
      </c>
      <c r="D57" s="106"/>
      <c r="E57" s="110">
        <f>UPPER(IF(($D57=""),"",VLOOKUP($D57,Συμμετοχές!$A$7:$P$70,2)))</f>
      </c>
      <c r="F57" s="105">
        <f>IF(($D57=""),"",VLOOKUP($D57,Συμμετοχές!$A$7:$P$70,3))</f>
      </c>
      <c r="G57" s="110"/>
      <c r="H57" s="111" t="s">
        <v>36</v>
      </c>
      <c r="I57" s="129"/>
      <c r="J57" s="95" t="str">
        <f>UPPER(IF(OR((I58="a"),(I58="as")),E57,IF(OR((I58="b"),(I58="bs")),E58,)))</f>
        <v>ΨΑΡΟΥΔΑΚΗΣ</v>
      </c>
      <c r="K57" s="131"/>
      <c r="L57" s="132"/>
      <c r="M57" s="181"/>
      <c r="N57" s="134"/>
      <c r="O57" s="139"/>
      <c r="P57" s="97"/>
      <c r="Q57" s="158"/>
      <c r="R57" s="173"/>
      <c r="S57" s="30"/>
      <c r="T57" s="30"/>
      <c r="U57" s="30"/>
    </row>
    <row r="58" spans="1:21" ht="9" customHeight="1">
      <c r="A58" s="103" t="s">
        <v>187</v>
      </c>
      <c r="B58" s="105">
        <f>IF(($D58=""),"",VLOOKUP($D58,Συμμετοχές!$A$7:$P$70,15))</f>
        <v>0</v>
      </c>
      <c r="C58" s="105">
        <f>IF(($D58=""),"",VLOOKUP($D58,Συμμετοχές!$A$7:$P$70,16))</f>
        <v>10</v>
      </c>
      <c r="D58" s="106">
        <v>33</v>
      </c>
      <c r="E58" s="110" t="str">
        <f>UPPER(IF(($D58=""),"",VLOOKUP($D58,Συμμετοχές!$A$7:$P$70,2)))</f>
        <v>ΨΑΡΟΥΔΑΚΗΣ</v>
      </c>
      <c r="F58" s="105" t="str">
        <f>IF(($D58=""),"",VLOOKUP($D58,Συμμετοχές!$A$7:$P$70,3))</f>
        <v>ΧΡΥΣΟΒΑΛΑΝΤΗΣ</v>
      </c>
      <c r="G58" s="110"/>
      <c r="H58" s="90" t="str">
        <f>IF(($D58=""),"",VLOOKUP($D58,Συμμετοχές!$A$7:$P$70,4))</f>
        <v>ΙΕΡΑΠΕΤΡΑ</v>
      </c>
      <c r="I58" s="185" t="s">
        <v>52</v>
      </c>
      <c r="J58" s="132"/>
      <c r="K58" s="139"/>
      <c r="L58" s="142" t="s">
        <v>48</v>
      </c>
      <c r="M58" s="156"/>
      <c r="N58" s="116">
        <f>UPPER(IF(OR((M58="a"),(M58="as")),L56,IF(OR((M58="b"),(M58="bs")),L60,)))</f>
      </c>
      <c r="O58" s="129"/>
      <c r="P58" s="97"/>
      <c r="Q58" s="158"/>
      <c r="R58" s="173"/>
      <c r="S58" s="30"/>
      <c r="T58" s="30"/>
      <c r="U58" s="30"/>
    </row>
    <row r="59" spans="1:21" ht="9" customHeight="1">
      <c r="A59" s="103" t="s">
        <v>188</v>
      </c>
      <c r="B59" s="105">
        <f>IF(($D59=""),"",VLOOKUP($D59,Συμμετοχές!$A$7:$P$70,15))</f>
        <v>0</v>
      </c>
      <c r="C59" s="105">
        <f>IF(($D59=""),"",VLOOKUP($D59,Συμμετοχές!$A$7:$P$70,16))</f>
        <v>15</v>
      </c>
      <c r="D59" s="106">
        <v>27</v>
      </c>
      <c r="E59" s="110" t="str">
        <f>UPPER(IF(($D59=""),"",VLOOKUP($D59,Συμμετοχές!$A$7:$P$70,2)))</f>
        <v>ΠΑΠΑΤΖΑΝΗΣ </v>
      </c>
      <c r="F59" s="105" t="str">
        <f>IF(($D59=""),"",VLOOKUP($D59,Συμμετοχές!$A$7:$P$70,3))</f>
        <v>ΑΝΤΩΝΗΣ</v>
      </c>
      <c r="G59" s="110"/>
      <c r="H59" s="111"/>
      <c r="I59" s="129"/>
      <c r="J59" s="95">
        <f>UPPER(IF(OR((I60="a"),(I60="as")),E59,IF(OR((I60="b"),(I60="bs")),E60,)))</f>
      </c>
      <c r="K59" s="129"/>
      <c r="L59" s="147"/>
      <c r="M59" s="148"/>
      <c r="N59" s="132"/>
      <c r="O59" s="148"/>
      <c r="P59" s="134"/>
      <c r="Q59" s="158"/>
      <c r="R59" s="173"/>
      <c r="S59" s="30"/>
      <c r="T59" s="30"/>
      <c r="U59" s="30"/>
    </row>
    <row r="60" spans="1:21" ht="9" customHeight="1">
      <c r="A60" s="103" t="s">
        <v>189</v>
      </c>
      <c r="B60" s="105">
        <f>IF(($D60=""),"",VLOOKUP($D60,Συμμετοχές!$A$7:$P$70,15))</f>
        <v>0</v>
      </c>
      <c r="C60" s="105">
        <f>IF(($D60=""),"",VLOOKUP($D60,Συμμετοχές!$A$7:$P$70,16))</f>
        <v>10</v>
      </c>
      <c r="D60" s="106">
        <v>30</v>
      </c>
      <c r="E60" s="110" t="str">
        <f>UPPER(IF(($D60=""),"",VLOOKUP($D60,Συμμετοχές!$A$7:$P$70,2)))</f>
        <v>ΚΑΡΟΦΥΛΑΚΗΣ</v>
      </c>
      <c r="F60" s="105" t="str">
        <f>IF(($D60=""),"",VLOOKUP($D60,Συμμετοχές!$A$7:$P$70,3))</f>
        <v>ΑΝΤΩΝΗΣ</v>
      </c>
      <c r="G60" s="110"/>
      <c r="H60" s="90" t="str">
        <f>IF(($D60=""),"",VLOOKUP($D60,Συμμετοχές!$A$7:$P$70,4))</f>
        <v>ΙΕΡΑΠΕΤΡΑ</v>
      </c>
      <c r="I60" s="192"/>
      <c r="J60" s="132"/>
      <c r="K60" s="156"/>
      <c r="L60" s="116">
        <f>UPPER(IF(OR((K60="a"),(K60="as")),J59,IF(OR((K60="b"),(K60="bs")),J61,)))</f>
      </c>
      <c r="M60" s="131"/>
      <c r="N60" s="134"/>
      <c r="O60" s="148"/>
      <c r="P60" s="134"/>
      <c r="Q60" s="158"/>
      <c r="R60" s="173"/>
      <c r="S60" s="30"/>
      <c r="T60" s="30"/>
      <c r="U60" s="30"/>
    </row>
    <row r="61" spans="1:21" ht="9" customHeight="1">
      <c r="A61" s="103" t="s">
        <v>190</v>
      </c>
      <c r="B61" s="105">
        <f>IF(($D61=""),"",VLOOKUP($D61,Συμμετοχές!$A$7:$P$70,15))</f>
      </c>
      <c r="C61" s="105">
        <f>IF(($D61=""),"",VLOOKUP($D61,Συμμετοχές!$A$7:$P$70,16))</f>
      </c>
      <c r="D61" s="106"/>
      <c r="E61" s="110">
        <f>UPPER(IF(($D61=""),"",VLOOKUP($D61,Συμμετοχές!$A$7:$P$70,2)))</f>
      </c>
      <c r="F61" s="105">
        <f>IF(($D61=""),"",VLOOKUP($D61,Συμμετοχές!$A$7:$P$70,3))</f>
      </c>
      <c r="G61" s="110"/>
      <c r="H61" s="111" t="s">
        <v>36</v>
      </c>
      <c r="I61" s="129"/>
      <c r="J61" s="95" t="str">
        <f>UPPER(IF(OR((I62="a"),(I62="as")),E61,IF(OR((I62="b"),(I62="bs")),E62,)))</f>
        <v>ΠΡΙΝΙΑΝΑΚΗΣ</v>
      </c>
      <c r="K61" s="131"/>
      <c r="L61" s="132"/>
      <c r="M61" s="139"/>
      <c r="N61" s="97"/>
      <c r="O61" s="181"/>
      <c r="P61" s="134"/>
      <c r="Q61" s="158"/>
      <c r="R61" s="173"/>
      <c r="S61" s="30"/>
      <c r="T61" s="30"/>
      <c r="U61" s="30"/>
    </row>
    <row r="62" spans="1:21" ht="9" customHeight="1">
      <c r="A62" s="78" t="s">
        <v>191</v>
      </c>
      <c r="B62" s="105">
        <f>IF(($D62=""),"",VLOOKUP($D62,Συμμετοχές!$A$7:$P$70,15))</f>
        <v>0</v>
      </c>
      <c r="C62" s="105">
        <f>IF(($D62=""),"",VLOOKUP($D62,Συμμετοχές!$A$7:$P$70,16))</f>
        <v>115</v>
      </c>
      <c r="D62" s="106">
        <v>10</v>
      </c>
      <c r="E62" s="165" t="str">
        <f>UPPER(IF(($D62=""),"",VLOOKUP($D62,Συμμετοχές!$A$7:$P$70,2)))</f>
        <v>ΠΡΙΝΙΑΝΑΚΗΣ</v>
      </c>
      <c r="F62" s="167" t="str">
        <f>IF(($D62=""),"",VLOOKUP($D62,Συμμετοχές!$A$7:$P$70,3))</f>
        <v>ΓΕΩΡΓΙΟΣ</v>
      </c>
      <c r="G62" s="165"/>
      <c r="H62" s="90" t="str">
        <f>IF(($D62=""),"",VLOOKUP($D62,Συμμετοχές!$A$7:$P$70,4))</f>
        <v>ΗΡΑΚΛΕΙΟ</v>
      </c>
      <c r="I62" s="155" t="s">
        <v>52</v>
      </c>
      <c r="J62" s="132"/>
      <c r="K62" s="139"/>
      <c r="L62" s="97"/>
      <c r="M62" s="139"/>
      <c r="N62" s="142" t="s">
        <v>48</v>
      </c>
      <c r="O62" s="156"/>
      <c r="P62" s="116">
        <f>UPPER(IF(OR((O62="a"),(O62="as")),N58,IF(OR((O62="b"),(O62="bs")),N66,)))</f>
      </c>
      <c r="Q62" s="226"/>
      <c r="R62" s="173"/>
      <c r="S62" s="30"/>
      <c r="T62" s="30"/>
      <c r="U62" s="30"/>
    </row>
    <row r="63" spans="1:21" ht="9" customHeight="1">
      <c r="A63" s="78" t="s">
        <v>192</v>
      </c>
      <c r="B63" s="105">
        <f>IF(($D63=""),"",VLOOKUP($D63,Συμμετοχές!$A$7:$P$70,15))</f>
        <v>0</v>
      </c>
      <c r="C63" s="105">
        <f>IF(($D63=""),"",VLOOKUP($D63,Συμμετοχές!$A$7:$P$70,16))</f>
        <v>45</v>
      </c>
      <c r="D63" s="106">
        <v>16</v>
      </c>
      <c r="E63" s="165" t="str">
        <f>UPPER(IF(($D63=""),"",VLOOKUP($D63,Συμμετοχές!$A$7:$P$70,2)))</f>
        <v>ΧΑΤΖΗΔΑΚΗΣ</v>
      </c>
      <c r="F63" s="167" t="str">
        <f>IF(($D63=""),"",VLOOKUP($D63,Συμμετοχές!$A$7:$P$70,3))</f>
        <v>ΚΩΝΣΤΑΝΤΙΝΟΣ</v>
      </c>
      <c r="G63" s="165"/>
      <c r="H63" s="90" t="str">
        <f>IF(($D63=""),"",VLOOKUP($D63,Συμμετοχές!$A$7:$P$70,4))</f>
        <v>ΗΡΑΚΛΕΙΟ</v>
      </c>
      <c r="I63" s="129"/>
      <c r="J63" s="95" t="str">
        <f>UPPER(IF(OR((I64="a"),(I64="as")),E63,IF(OR((I64="b"),(I64="bs")),E64,)))</f>
        <v>ΧΑΤΖΗΔΑΚΗΣ</v>
      </c>
      <c r="K63" s="129"/>
      <c r="L63" s="97"/>
      <c r="M63" s="139"/>
      <c r="N63" s="97"/>
      <c r="O63" s="148"/>
      <c r="P63" s="132"/>
      <c r="Q63" s="228"/>
      <c r="R63" s="100"/>
      <c r="S63" s="30"/>
      <c r="T63" s="30"/>
      <c r="U63" s="30"/>
    </row>
    <row r="64" spans="1:21" ht="9" customHeight="1">
      <c r="A64" s="103" t="s">
        <v>193</v>
      </c>
      <c r="B64" s="105">
        <f>IF(($D64=""),"",VLOOKUP($D64,Συμμετοχές!$A$7:$P$70,15))</f>
      </c>
      <c r="C64" s="105">
        <f>IF(($D64=""),"",VLOOKUP($D64,Συμμετοχές!$A$7:$P$70,16))</f>
      </c>
      <c r="D64" s="106"/>
      <c r="E64" s="110">
        <f>UPPER(IF(($D64=""),"",VLOOKUP($D64,Συμμετοχές!$A$7:$P$70,2)))</f>
      </c>
      <c r="F64" s="105">
        <f>IF(($D64=""),"",VLOOKUP($D64,Συμμετοχές!$A$7:$P$70,3))</f>
      </c>
      <c r="G64" s="110"/>
      <c r="H64" s="111" t="s">
        <v>36</v>
      </c>
      <c r="I64" s="155" t="s">
        <v>37</v>
      </c>
      <c r="J64" s="138"/>
      <c r="K64" s="156"/>
      <c r="L64" s="116">
        <f>UPPER(IF(OR((K64="a"),(K64="as")),J63,IF(OR((K64="b"),(K64="bs")),J65,)))</f>
      </c>
      <c r="M64" s="129"/>
      <c r="N64" s="97"/>
      <c r="O64" s="148"/>
      <c r="P64" s="134"/>
      <c r="Q64" s="97"/>
      <c r="R64" s="100"/>
      <c r="S64" s="30"/>
      <c r="T64" s="30"/>
      <c r="U64" s="30"/>
    </row>
    <row r="65" spans="1:21" ht="9" customHeight="1">
      <c r="A65" s="103" t="s">
        <v>194</v>
      </c>
      <c r="B65" s="105">
        <f>IF(($D65=""),"",VLOOKUP($D65,Συμμετοχές!$A$7:$P$70,15))</f>
        <v>0</v>
      </c>
      <c r="C65" s="105">
        <f>IF(($D65=""),"",VLOOKUP($D65,Συμμετοχές!$A$7:$P$70,16))</f>
        <v>35</v>
      </c>
      <c r="D65" s="106">
        <v>20</v>
      </c>
      <c r="E65" s="110" t="str">
        <f>UPPER(IF(($D65=""),"",VLOOKUP($D65,Συμμετοχές!$A$7:$P$70,2)))</f>
        <v>ΚΟΦΙΝΙΔΑΚΗΣ</v>
      </c>
      <c r="F65" s="105" t="str">
        <f>IF(($D65=""),"",VLOOKUP($D65,Συμμετοχές!$A$7:$P$70,3))</f>
        <v>ΔΗΜΗΤΡΗΣ</v>
      </c>
      <c r="G65" s="110"/>
      <c r="H65" s="90" t="str">
        <f>IF(($D65=""),"",VLOOKUP($D65,Συμμετοχές!$A$7:$P$70,4))</f>
        <v>ΗΡΑΚΛΕΙΟ</v>
      </c>
      <c r="I65" s="129"/>
      <c r="J65" s="95" t="str">
        <f>UPPER(IF(OR((I66="a"),(I66="as")),E65,IF(OR((I66="b"),(I66="bs")),E66,)))</f>
        <v>ΚΟΦΙΝΙΔΑΚΗΣ</v>
      </c>
      <c r="K65" s="131"/>
      <c r="L65" s="132"/>
      <c r="M65" s="181"/>
      <c r="N65" s="134"/>
      <c r="O65" s="148"/>
      <c r="P65" s="134"/>
      <c r="Q65" s="97"/>
      <c r="R65" s="100"/>
      <c r="S65" s="30"/>
      <c r="T65" s="30"/>
      <c r="U65" s="30"/>
    </row>
    <row r="66" spans="1:21" ht="9" customHeight="1">
      <c r="A66" s="103" t="s">
        <v>195</v>
      </c>
      <c r="B66" s="105">
        <f>IF(($D66=""),"",VLOOKUP($D66,Συμμετοχές!$A$7:$P$70,15))</f>
      </c>
      <c r="C66" s="105">
        <f>IF(($D66=""),"",VLOOKUP($D66,Συμμετοχές!$A$7:$P$70,16))</f>
      </c>
      <c r="D66" s="106"/>
      <c r="E66" s="110">
        <f>UPPER(IF(($D66=""),"",VLOOKUP($D66,Συμμετοχές!$A$7:$P$70,2)))</f>
      </c>
      <c r="F66" s="105">
        <f>IF(($D66=""),"",VLOOKUP($D66,Συμμετοχές!$A$7:$P$70,3))</f>
      </c>
      <c r="G66" s="110"/>
      <c r="H66" s="111" t="s">
        <v>36</v>
      </c>
      <c r="I66" s="185" t="s">
        <v>37</v>
      </c>
      <c r="J66" s="132"/>
      <c r="K66" s="139"/>
      <c r="L66" s="142" t="s">
        <v>48</v>
      </c>
      <c r="M66" s="156"/>
      <c r="N66" s="116">
        <f>UPPER(IF(OR((M66="a"),(M66="as")),L64,IF(OR((M66="b"),(M66="bs")),L68,)))</f>
      </c>
      <c r="O66" s="131"/>
      <c r="P66" s="134"/>
      <c r="Q66" s="97"/>
      <c r="R66" s="100"/>
      <c r="S66" s="30"/>
      <c r="T66" s="30"/>
      <c r="U66" s="30"/>
    </row>
    <row r="67" spans="1:21" ht="9" customHeight="1">
      <c r="A67" s="103" t="s">
        <v>196</v>
      </c>
      <c r="B67" s="105">
        <f>IF(($D67=""),"",VLOOKUP($D67,Συμμετοχές!$A$7:$P$70,15))</f>
        <v>0</v>
      </c>
      <c r="C67" s="105">
        <f>IF(($D67=""),"",VLOOKUP($D67,Συμμετοχές!$A$7:$P$70,16))</f>
        <v>15</v>
      </c>
      <c r="D67" s="106">
        <v>26</v>
      </c>
      <c r="E67" s="110" t="str">
        <f>UPPER(IF(($D67=""),"",VLOOKUP($D67,Συμμετοχές!$A$7:$P$70,2)))</f>
        <v>ΜΑΝΕΤΑΚΗΣ</v>
      </c>
      <c r="F67" s="105" t="str">
        <f>IF(($D67=""),"",VLOOKUP($D67,Συμμετοχές!$A$7:$P$70,3))</f>
        <v>ΒΑΣΙΛΗΣ</v>
      </c>
      <c r="G67" s="110"/>
      <c r="H67" s="90" t="str">
        <f>IF(($D67=""),"",VLOOKUP($D67,Συμμετοχές!$A$7:$P$70,4))</f>
        <v>ΣΗΤΕΙΑ</v>
      </c>
      <c r="I67" s="129"/>
      <c r="J67" s="95">
        <f>UPPER(IF(OR((I68="a"),(I68="as")),E67,IF(OR((I68="b"),(I68="bs")),E68,)))</f>
      </c>
      <c r="K67" s="129"/>
      <c r="L67" s="147"/>
      <c r="M67" s="248"/>
      <c r="N67" s="132"/>
      <c r="O67" s="228"/>
      <c r="P67" s="97"/>
      <c r="Q67" s="97"/>
      <c r="R67" s="100"/>
      <c r="S67" s="30"/>
      <c r="T67" s="30"/>
      <c r="U67" s="30"/>
    </row>
    <row r="68" spans="1:21" ht="9" customHeight="1">
      <c r="A68" s="103" t="s">
        <v>197</v>
      </c>
      <c r="B68" s="105">
        <f>IF(($D68=""),"",VLOOKUP($D68,Συμμετοχές!$A$7:$P$70,15))</f>
        <v>0</v>
      </c>
      <c r="C68" s="105">
        <f>IF(($D68=""),"",VLOOKUP($D68,Συμμετοχές!$A$7:$P$70,16))</f>
        <v>10</v>
      </c>
      <c r="D68" s="106">
        <v>29</v>
      </c>
      <c r="E68" s="110" t="str">
        <f>UPPER(IF(($D68=""),"",VLOOKUP($D68,Συμμετοχές!$A$7:$P$70,2)))</f>
        <v>ΚΑΡΑΓΙΏΡΓΟΣ</v>
      </c>
      <c r="F68" s="105" t="str">
        <f>IF(($D68=""),"",VLOOKUP($D68,Συμμετοχές!$A$7:$P$70,3))</f>
        <v>ΓΙΏΡΓΟΣ</v>
      </c>
      <c r="G68" s="110"/>
      <c r="H68" s="90" t="str">
        <f>IF(($D68=""),"",VLOOKUP($D68,Συμμετοχές!$A$7:$P$70,4))</f>
        <v>ΑΓ.ΝΙΚΟΛΑΟΣ </v>
      </c>
      <c r="I68" s="246"/>
      <c r="J68" s="132"/>
      <c r="K68" s="156"/>
      <c r="L68" s="116">
        <f>UPPER(IF(OR((K68="a"),(K68="as")),J67,IF(OR((K68="b"),(K68="bs")),J69,)))</f>
      </c>
      <c r="M68" s="249"/>
      <c r="N68" s="134"/>
      <c r="O68" s="97"/>
      <c r="P68" s="97"/>
      <c r="Q68" s="97"/>
      <c r="R68" s="100"/>
      <c r="S68" s="30"/>
      <c r="T68" s="30"/>
      <c r="U68" s="30"/>
    </row>
    <row r="69" spans="1:21" ht="9" customHeight="1">
      <c r="A69" s="103" t="s">
        <v>198</v>
      </c>
      <c r="B69" s="105">
        <f>IF(($D69=""),"",VLOOKUP($D69,Συμμετοχές!$A$7:$P$70,15))</f>
      </c>
      <c r="C69" s="105">
        <f>IF(($D69=""),"",VLOOKUP($D69,Συμμετοχές!$A$7:$P$70,16))</f>
      </c>
      <c r="D69" s="106"/>
      <c r="E69" s="110">
        <f>UPPER(IF(($D69=""),"",VLOOKUP($D69,Συμμετοχές!$A$7:$P$70,2)))</f>
      </c>
      <c r="F69" s="105">
        <f>IF(($D69=""),"",VLOOKUP($D69,Συμμετοχές!$A$7:$P$70,3))</f>
      </c>
      <c r="G69" s="110"/>
      <c r="H69" s="111" t="s">
        <v>36</v>
      </c>
      <c r="I69" s="129"/>
      <c r="J69" s="95" t="str">
        <f>UPPER(IF(OR((I70="a"),(I70="as")),E69,IF(OR((I70="b"),(I70="bs")),E70,)))</f>
        <v>ΠΑΓΙΟΣ</v>
      </c>
      <c r="K69" s="131"/>
      <c r="L69" s="132"/>
      <c r="M69" s="228"/>
      <c r="N69" s="97"/>
      <c r="O69" s="97"/>
      <c r="P69" s="97"/>
      <c r="Q69" s="97"/>
      <c r="R69" s="100"/>
      <c r="S69" s="30"/>
      <c r="T69" s="30"/>
      <c r="U69" s="30"/>
    </row>
    <row r="70" spans="1:21" ht="9" customHeight="1">
      <c r="A70" s="78" t="s">
        <v>199</v>
      </c>
      <c r="B70" s="105">
        <f>IF(($D70=""),"",VLOOKUP($D70,Συμμετοχές!$A$7:$P$70,15))</f>
        <v>0</v>
      </c>
      <c r="C70" s="105">
        <f>IF(($D70=""),"",VLOOKUP($D70,Συμμετοχές!$A$7:$P$70,16))</f>
        <v>340</v>
      </c>
      <c r="D70" s="250">
        <v>2</v>
      </c>
      <c r="E70" s="165" t="str">
        <f>UPPER(IF(($D70=""),"",VLOOKUP($D70,Συμμετοχές!$A$7:$P$70,2)))</f>
        <v>ΠΑΓΙΟΣ</v>
      </c>
      <c r="F70" s="167" t="str">
        <f>IF(($D70=""),"",VLOOKUP($D70,Συμμετοχές!$A$7:$P$70,3))</f>
        <v>ΠΑΝΑΓΙΩΤΗΣ</v>
      </c>
      <c r="G70" s="165"/>
      <c r="H70" s="90" t="str">
        <f>IF(($D70=""),"",VLOOKUP($D70,Συμμετοχές!$A$7:$P$70,4))</f>
        <v>ΜΟΙΡΕΣ</v>
      </c>
      <c r="I70" s="155" t="s">
        <v>52</v>
      </c>
      <c r="J70" s="132"/>
      <c r="K70" s="228"/>
      <c r="L70" s="97"/>
      <c r="M70" s="251"/>
      <c r="N70" s="97"/>
      <c r="O70" s="97"/>
      <c r="P70" s="97"/>
      <c r="Q70" s="97"/>
      <c r="R70" s="100"/>
      <c r="S70" s="30"/>
      <c r="T70" s="30"/>
      <c r="U70" s="30"/>
    </row>
    <row r="71" spans="1:21" ht="6" customHeight="1">
      <c r="A71" s="252"/>
      <c r="B71" s="253"/>
      <c r="C71" s="253"/>
      <c r="D71" s="254"/>
      <c r="E71" s="255"/>
      <c r="F71" s="255"/>
      <c r="G71" s="256"/>
      <c r="H71" s="255"/>
      <c r="I71" s="257"/>
      <c r="J71" s="96"/>
      <c r="K71" s="96"/>
      <c r="L71" s="96"/>
      <c r="M71" s="258"/>
      <c r="N71" s="96"/>
      <c r="O71" s="96"/>
      <c r="P71" s="96"/>
      <c r="Q71" s="96"/>
      <c r="R71" s="100"/>
      <c r="S71" s="30"/>
      <c r="T71" s="30"/>
      <c r="U71" s="30"/>
    </row>
    <row r="72" spans="1:21" ht="10.5" customHeight="1">
      <c r="A72" s="259" t="s">
        <v>200</v>
      </c>
      <c r="B72" s="260"/>
      <c r="C72" s="261"/>
      <c r="D72" s="262" t="s">
        <v>201</v>
      </c>
      <c r="E72" s="263" t="s">
        <v>202</v>
      </c>
      <c r="F72" s="264" t="s">
        <v>201</v>
      </c>
      <c r="G72" s="263" t="s">
        <v>202</v>
      </c>
      <c r="H72" s="265"/>
      <c r="I72" s="262" t="s">
        <v>201</v>
      </c>
      <c r="J72" s="263" t="s">
        <v>203</v>
      </c>
      <c r="K72" s="266"/>
      <c r="L72" s="263" t="s">
        <v>204</v>
      </c>
      <c r="M72" s="267"/>
      <c r="N72" s="268" t="s">
        <v>205</v>
      </c>
      <c r="O72" s="269"/>
      <c r="P72" s="270"/>
      <c r="Q72" s="271"/>
      <c r="R72" s="272"/>
      <c r="S72" s="30"/>
      <c r="T72" s="30"/>
      <c r="U72" s="30"/>
    </row>
    <row r="73" spans="1:21" ht="9" customHeight="1">
      <c r="A73" s="273" t="s">
        <v>206</v>
      </c>
      <c r="B73" s="274"/>
      <c r="C73" s="275"/>
      <c r="D73" s="276" t="s">
        <v>28</v>
      </c>
      <c r="E73" s="277" t="str">
        <f>Συμμετοχές!B7</f>
        <v>ΤΣΟΥΡΒΕΛΟΎΔΗΣ</v>
      </c>
      <c r="F73" s="276" t="s">
        <v>63</v>
      </c>
      <c r="G73" s="278" t="str">
        <f>Συμμετοχές!B15</f>
        <v>ΔΕΛΑΚΗΣ</v>
      </c>
      <c r="H73" s="279"/>
      <c r="I73" s="276" t="s">
        <v>28</v>
      </c>
      <c r="J73" s="274"/>
      <c r="K73" s="280"/>
      <c r="L73" s="274"/>
      <c r="M73" s="281"/>
      <c r="N73" s="282" t="s">
        <v>207</v>
      </c>
      <c r="O73" s="283"/>
      <c r="P73" s="283"/>
      <c r="Q73" s="284"/>
      <c r="R73" s="272"/>
      <c r="S73" s="30"/>
      <c r="T73" s="30"/>
      <c r="U73" s="30"/>
    </row>
    <row r="74" spans="1:21" ht="9" customHeight="1">
      <c r="A74" s="285" t="s">
        <v>208</v>
      </c>
      <c r="B74" s="286"/>
      <c r="C74" s="287"/>
      <c r="D74" s="288" t="s">
        <v>32</v>
      </c>
      <c r="E74" s="289" t="str">
        <f>Συμμετοχές!B8</f>
        <v>ΠΑΓΙΟΣ</v>
      </c>
      <c r="F74" s="288" t="s">
        <v>67</v>
      </c>
      <c r="G74" s="290" t="str">
        <f>Συμμετοχές!B16</f>
        <v>ΠΡΙΝΙΑΝΑΚΗΣ</v>
      </c>
      <c r="H74" s="291"/>
      <c r="I74" s="288" t="s">
        <v>32</v>
      </c>
      <c r="J74" s="286"/>
      <c r="K74" s="292"/>
      <c r="L74" s="286"/>
      <c r="M74" s="293"/>
      <c r="N74" s="294"/>
      <c r="O74" s="295"/>
      <c r="P74" s="296"/>
      <c r="Q74" s="297"/>
      <c r="R74" s="272"/>
      <c r="S74" s="30"/>
      <c r="T74" s="30"/>
      <c r="U74" s="30"/>
    </row>
    <row r="75" spans="1:21" ht="9" customHeight="1">
      <c r="A75" s="298" t="s">
        <v>209</v>
      </c>
      <c r="B75" s="296"/>
      <c r="C75" s="299"/>
      <c r="D75" s="288" t="s">
        <v>40</v>
      </c>
      <c r="E75" s="289" t="str">
        <f>Συμμετοχές!B9</f>
        <v>ΜΟΥΤΣΑΚΗΣ</v>
      </c>
      <c r="F75" s="288" t="s">
        <v>68</v>
      </c>
      <c r="G75" s="290" t="str">
        <f>Συμμετοχές!B17</f>
        <v>ΞΗΡΟΥΔΑΚΗΣ</v>
      </c>
      <c r="H75" s="291"/>
      <c r="I75" s="288" t="s">
        <v>40</v>
      </c>
      <c r="J75" s="286"/>
      <c r="K75" s="292"/>
      <c r="L75" s="286"/>
      <c r="M75" s="293"/>
      <c r="N75" s="282" t="s">
        <v>210</v>
      </c>
      <c r="O75" s="283"/>
      <c r="P75" s="283"/>
      <c r="Q75" s="284"/>
      <c r="R75" s="272"/>
      <c r="S75" s="30"/>
      <c r="T75" s="30"/>
      <c r="U75" s="30"/>
    </row>
    <row r="76" spans="1:21" ht="9" customHeight="1">
      <c r="A76" s="300"/>
      <c r="B76" s="301"/>
      <c r="C76" s="302"/>
      <c r="D76" s="288" t="s">
        <v>45</v>
      </c>
      <c r="E76" s="289" t="str">
        <f>Συμμετοχές!B10</f>
        <v>ΝΕΚΤΆΡΙΟΣ</v>
      </c>
      <c r="F76" s="288" t="s">
        <v>69</v>
      </c>
      <c r="G76" s="290" t="str">
        <f>Συμμετοχές!B18</f>
        <v>ΜΑΣΤΡΑΝΤΩΝΑΚΗΣ </v>
      </c>
      <c r="H76" s="291"/>
      <c r="I76" s="288" t="s">
        <v>45</v>
      </c>
      <c r="J76" s="286"/>
      <c r="K76" s="292"/>
      <c r="L76" s="286"/>
      <c r="M76" s="293"/>
      <c r="N76" s="285"/>
      <c r="O76" s="292"/>
      <c r="P76" s="286"/>
      <c r="Q76" s="293"/>
      <c r="R76" s="272"/>
      <c r="S76" s="30"/>
      <c r="T76" s="30"/>
      <c r="U76" s="30"/>
    </row>
    <row r="77" spans="1:21" ht="9" customHeight="1">
      <c r="A77" s="303" t="s">
        <v>211</v>
      </c>
      <c r="B77" s="304"/>
      <c r="C77" s="305"/>
      <c r="D77" s="288" t="s">
        <v>49</v>
      </c>
      <c r="E77" s="289" t="str">
        <f>Συμμετοχές!B11</f>
        <v>ΚΑΤΣΙΚΑΝΔΡΆΚΗΣ</v>
      </c>
      <c r="F77" s="288" t="s">
        <v>73</v>
      </c>
      <c r="G77" s="290" t="str">
        <f>Συμμετοχές!B19</f>
        <v>ΜΗΛΑΣ</v>
      </c>
      <c r="H77" s="291"/>
      <c r="I77" s="288" t="s">
        <v>49</v>
      </c>
      <c r="J77" s="286"/>
      <c r="K77" s="292"/>
      <c r="L77" s="286"/>
      <c r="M77" s="293"/>
      <c r="N77" s="298"/>
      <c r="O77" s="295"/>
      <c r="P77" s="296"/>
      <c r="Q77" s="297"/>
      <c r="R77" s="272"/>
      <c r="S77" s="30"/>
      <c r="T77" s="30"/>
      <c r="U77" s="30"/>
    </row>
    <row r="78" spans="1:21" ht="9" customHeight="1">
      <c r="A78" s="273" t="s">
        <v>206</v>
      </c>
      <c r="B78" s="274"/>
      <c r="C78" s="275"/>
      <c r="D78" s="288" t="s">
        <v>51</v>
      </c>
      <c r="E78" s="289" t="str">
        <f>Συμμετοχές!B12</f>
        <v>ΠΤΕΡΟΥΔΗΣ</v>
      </c>
      <c r="F78" s="288" t="s">
        <v>86</v>
      </c>
      <c r="G78" s="290" t="str">
        <f>Συμμετοχές!B20</f>
        <v>ΛΑΜΠΑΔΑΡΊΟΥ</v>
      </c>
      <c r="H78" s="291"/>
      <c r="I78" s="288" t="s">
        <v>51</v>
      </c>
      <c r="J78" s="286"/>
      <c r="K78" s="292"/>
      <c r="L78" s="286"/>
      <c r="M78" s="293"/>
      <c r="N78" s="282" t="s">
        <v>212</v>
      </c>
      <c r="O78" s="283"/>
      <c r="P78" s="283"/>
      <c r="Q78" s="284"/>
      <c r="R78" s="272"/>
      <c r="S78" s="30"/>
      <c r="T78" s="30"/>
      <c r="U78" s="30"/>
    </row>
    <row r="79" spans="1:21" ht="9" customHeight="1">
      <c r="A79" s="285" t="s">
        <v>213</v>
      </c>
      <c r="B79" s="286"/>
      <c r="C79" s="306"/>
      <c r="D79" s="288" t="s">
        <v>59</v>
      </c>
      <c r="E79" s="289" t="str">
        <f>Συμμετοχές!B13</f>
        <v>ΚΑΛΛΕΡΓΗΣ</v>
      </c>
      <c r="F79" s="288" t="s">
        <v>101</v>
      </c>
      <c r="G79" s="290" t="str">
        <f>Συμμετοχές!B21</f>
        <v>ΣΙΓΑΝΟΣ</v>
      </c>
      <c r="H79" s="291"/>
      <c r="I79" s="288" t="s">
        <v>59</v>
      </c>
      <c r="J79" s="286"/>
      <c r="K79" s="292"/>
      <c r="L79" s="286"/>
      <c r="M79" s="293"/>
      <c r="N79" s="285"/>
      <c r="O79" s="292"/>
      <c r="P79" s="286"/>
      <c r="Q79" s="293"/>
      <c r="R79" s="272"/>
      <c r="S79" s="30"/>
      <c r="T79" s="30"/>
      <c r="U79" s="30"/>
    </row>
    <row r="80" spans="1:21" ht="9" customHeight="1">
      <c r="A80" s="298" t="s">
        <v>214</v>
      </c>
      <c r="B80" s="296"/>
      <c r="C80" s="307"/>
      <c r="D80" s="308" t="s">
        <v>62</v>
      </c>
      <c r="E80" s="309" t="str">
        <f>Συμμετοχές!B14</f>
        <v>ΒΡΑΝΑΣ </v>
      </c>
      <c r="F80" s="308" t="s">
        <v>112</v>
      </c>
      <c r="G80" s="310" t="str">
        <f>Συμμετοχές!B22</f>
        <v>ΧΑΤΖΗΔΑΚΗΣ</v>
      </c>
      <c r="H80" s="311"/>
      <c r="I80" s="308" t="s">
        <v>62</v>
      </c>
      <c r="J80" s="296"/>
      <c r="K80" s="295"/>
      <c r="L80" s="296"/>
      <c r="M80" s="297"/>
      <c r="N80" s="298" t="str">
        <f>Q4</f>
        <v>Μ. ΜΟΥΤΣΑΚΗ &amp; Ν. ΚΑΛΥΒΑΣ</v>
      </c>
      <c r="O80" s="295"/>
      <c r="P80" s="296"/>
      <c r="Q80" s="312">
        <f>MIN(16,Συμμετοχές!R5)</f>
        <v>16</v>
      </c>
      <c r="R80" s="272"/>
      <c r="S80" s="30"/>
      <c r="T80" s="30"/>
      <c r="U80" s="30"/>
    </row>
    <row r="81" spans="1:21" ht="15.75" customHeight="1">
      <c r="A81" s="313"/>
      <c r="B81" s="313"/>
      <c r="C81" s="313"/>
      <c r="D81" s="313"/>
      <c r="E81" s="313"/>
      <c r="F81" s="313"/>
      <c r="G81" s="313"/>
      <c r="H81" s="313"/>
      <c r="I81" s="313"/>
      <c r="J81" s="313"/>
      <c r="K81" s="313"/>
      <c r="L81" s="313"/>
      <c r="M81" s="313"/>
      <c r="N81" s="313"/>
      <c r="O81" s="313"/>
      <c r="P81" s="313"/>
      <c r="Q81" s="313"/>
      <c r="R81" s="14"/>
      <c r="S81" s="14"/>
      <c r="T81" s="14"/>
      <c r="U81" s="14"/>
    </row>
  </sheetData>
  <sheetProtection/>
  <mergeCells count="6">
    <mergeCell ref="T19:T24"/>
    <mergeCell ref="A4:C4"/>
    <mergeCell ref="A2:E2"/>
    <mergeCell ref="J2:L2"/>
    <mergeCell ref="A1:L1"/>
    <mergeCell ref="M1:Q1"/>
  </mergeCells>
  <conditionalFormatting sqref="B7 B8 B9 B10 B11 B12 B13 B14 B15 B16 B17 B18 B19 B20 B21 B22 B23 B24 B25 B26 B27 B28 B29 B30 B31 B32 B33 B34 B35 B36 B37 B38 B39 B40 B41 B42 B43 B44 B45 B46 B47 B48 B49 B50 B51 B52 B53 B54 B55 B56 B57 B58 B59 B60 B61 B62 B63 B64 B65 B66 B67 B68 B69 B70">
    <cfRule type="cellIs" priority="1" dxfId="3" operator="equal" stopIfTrue="1">
      <formula>"QA"</formula>
    </cfRule>
  </conditionalFormatting>
  <conditionalFormatting sqref="B7 B8 B9 B10 B11 B12 B13 B14 B15 B16 B17 B18 B19 B20 B21 B22 B23 B24 B25 B26 B27 B28 B29 B30 B31 B32 B33 B34 B35 B36 B37 B38 B39 B40 B41 B42 B43 B44 B45 B46 B47 B48 B49 B50 B51 B52 B53 B54 B55 B56 B57 B58 B59 B60 B61 B62 B63 B64 B65 B66 B67 B68 B69 B70">
    <cfRule type="cellIs" priority="2" dxfId="3" operator="equal" stopIfTrue="1">
      <formula>"DA"</formula>
    </cfRule>
  </conditionalFormatting>
  <conditionalFormatting sqref="I70 I68 I66 I64 I62 I60 I58 I56 I54 I52 I50 I48 I46 I44 I42 K68 K64 K60 K56 K52 K48 K44 M66 M58 M50 M42 O46 O55 O62 I40 K40 I38 I36 I34 I32 I30 I28 I26 I24 I22 I20 I18 I16 I14 I12 I10 K12 K16 K20 K24 K28 K32 K36 M34 O38 O30 O23 M26 M18 O14 M10 I8 K8">
    <cfRule type="cellIs" priority="3" dxfId="6" operator="equal">
      <formula>"a"</formula>
    </cfRule>
  </conditionalFormatting>
  <conditionalFormatting sqref="I70 I68 I66 I64 I62 I60 I58 I56 I54 I52 I50 I48 I46 I44 I42 K68 K64 K60 K56 K52 K48 K44 M66 M58 M50 M42 O46 O55 O62 I40 K40 I38 I36 I34 I32 I30 I28 I26 I24 I22 I20 I18 I16 I14 I12 I10 K12 K16 K20 K24 K28 K32 K36 M34 O38 O30 O23 M26 M18 O14 M10 I8 K8">
    <cfRule type="cellIs" priority="4" dxfId="6" operator="equal">
      <formula>"b"</formula>
    </cfRule>
  </conditionalFormatting>
  <conditionalFormatting sqref="D7:D70">
    <cfRule type="notContainsBlanks" priority="5" dxfId="6">
      <formula>LEN(TRIM(D7))&gt;0</formula>
    </cfRule>
  </conditionalFormatting>
  <dataValidations count="15">
    <dataValidation type="list" sqref="L58">
      <formula1>'Ταμπλό 45+'!AF64:AF73</formula1>
    </dataValidation>
    <dataValidation type="list" sqref="N14">
      <formula1>'Ταμπλό 45+'!AH20:AH29</formula1>
    </dataValidation>
    <dataValidation type="list" sqref="L26">
      <formula1>'Ταμπλό 45+'!AF32:AF41</formula1>
    </dataValidation>
    <dataValidation type="list" sqref="N30">
      <formula1>'Ταμπλό 45+'!AH36:AH45</formula1>
    </dataValidation>
    <dataValidation type="list" sqref="L34">
      <formula1>'Ταμπλό 45+'!AF40:AF49</formula1>
    </dataValidation>
    <dataValidation type="list" sqref="N46">
      <formula1>'Ταμπλό 45+'!AH52:AH61</formula1>
    </dataValidation>
    <dataValidation type="list" sqref="L18">
      <formula1>'Ταμπλό 45+'!AF24:AF33</formula1>
    </dataValidation>
    <dataValidation type="list" sqref="N62">
      <formula1>'Ταμπλό 45+'!AH68:AH77</formula1>
    </dataValidation>
    <dataValidation type="list" sqref="L10">
      <formula1>'Ταμπλό 45+'!AF16:AF25</formula1>
    </dataValidation>
    <dataValidation type="list" sqref="L50">
      <formula1>'Ταμπλό 45+'!AF56:AF65</formula1>
    </dataValidation>
    <dataValidation type="list" sqref="N38">
      <formula1>'Ταμπλό 45+'!AH44:AH53</formula1>
    </dataValidation>
    <dataValidation type="list" sqref="N55">
      <formula1>'Ταμπλό 45+'!AH61:AH70</formula1>
    </dataValidation>
    <dataValidation type="list" sqref="L66">
      <formula1>'Ταμπλό 45+'!AF72:AF81</formula1>
    </dataValidation>
    <dataValidation type="list" sqref="N23">
      <formula1>'Ταμπλό 45+'!AH29:AH38</formula1>
    </dataValidation>
    <dataValidation type="list" sqref="L42">
      <formula1>'Ταμπλό 45+'!AF48:AF57</formula1>
    </dataValidation>
  </dataValidations>
  <printOptions/>
  <pageMargins left="0.31496062992125984" right="0.11811023622047245" top="0.7480314960629921" bottom="0.7480314960629921" header="0.31496062992125984" footer="0.31496062992125984"/>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stavros</cp:lastModifiedBy>
  <cp:lastPrinted>2015-05-26T16:39:50Z</cp:lastPrinted>
  <dcterms:created xsi:type="dcterms:W3CDTF">2015-05-26T16:36:55Z</dcterms:created>
  <dcterms:modified xsi:type="dcterms:W3CDTF">2015-05-26T16:41:09Z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