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9720" activeTab="2"/>
  </bookViews>
  <sheets>
    <sheet name="35" sheetId="1" r:id="rId1"/>
    <sheet name="45" sheetId="2" r:id="rId2"/>
    <sheet name="gyn" sheetId="3" r:id="rId3"/>
  </sheets>
  <externalReferences>
    <externalReference r:id="rId6"/>
    <externalReference r:id="rId7"/>
    <externalReference r:id="rId8"/>
  </externalReferences>
  <definedNames/>
  <calcPr fullCalcOnLoad="1" iterate="1" iterateCount="100" iterateDelta="0.001"/>
</workbook>
</file>

<file path=xl/comments1.xml><?xml version="1.0" encoding="utf-8"?>
<comments xmlns="http://schemas.openxmlformats.org/spreadsheetml/2006/main">
  <authors>
    <author/>
  </authors>
  <commentList>
    <comment ref="D6" authorId="0">
      <text>
        <r>
          <rPr>
            <sz val="10"/>
            <color indexed="8"/>
            <rFont val="Arial"/>
            <family val="0"/>
          </rPr>
          <t>Στη θέση 1 τοποθετείται πάντα ο νούμερο 1 seeded του ταμπλό</t>
        </r>
      </text>
    </comment>
    <comment ref="D13" authorId="0">
      <text>
        <r>
          <rPr>
            <sz val="10"/>
            <color indexed="8"/>
            <rFont val="Arial"/>
            <family val="0"/>
          </rPr>
          <t xml:space="preserve">με κλήρωση μπαίνει ένας από τους παίκτες που είναι στις θέσεις 13,14,15,16
</t>
        </r>
      </text>
    </comment>
    <comment ref="D14" authorId="0">
      <text>
        <r>
          <rPr>
            <sz val="10"/>
            <color indexed="8"/>
            <rFont val="Arial"/>
            <family val="0"/>
          </rPr>
          <t>με κλήρωση μπαίνει ένας από τους παίκτες που είναι στις θέσεις 9,10,11,12</t>
        </r>
      </text>
    </comment>
    <comment ref="D21" authorId="0">
      <text>
        <r>
          <rPr>
            <sz val="10"/>
            <color indexed="8"/>
            <rFont val="Arial"/>
            <family val="0"/>
          </rPr>
          <t xml:space="preserve">με κλήρωση μπαίνει ένας από τους παίκτες που είναι στις θέσεις 5, 6, 7, 8
</t>
        </r>
      </text>
    </comment>
    <comment ref="D22" authorId="0">
      <text>
        <r>
          <rPr>
            <sz val="10"/>
            <color indexed="8"/>
            <rFont val="Arial"/>
            <family val="0"/>
          </rPr>
          <t xml:space="preserve">με κλήρωση μπαίνει ο παίκτης που είναι seeded 3 ή ο παίκτης 4
</t>
        </r>
      </text>
    </comment>
    <comment ref="D29" authorId="0">
      <text>
        <r>
          <rPr>
            <sz val="10"/>
            <color indexed="8"/>
            <rFont val="Arial"/>
            <family val="0"/>
          </rPr>
          <t>με κλήρωση μπαίνει ένας από τους παίκτες που είναι στις θέσεις 13,14,15,16</t>
        </r>
      </text>
    </comment>
    <comment ref="D30" authorId="0">
      <text>
        <r>
          <rPr>
            <sz val="10"/>
            <color indexed="8"/>
            <rFont val="Arial"/>
            <family val="0"/>
          </rPr>
          <t>με κλήρωση μπαίνει ένας από τους παίκτες που είναι στις θέσεις 9,10,11,12</t>
        </r>
      </text>
    </comment>
    <comment ref="D37" authorId="0">
      <text>
        <r>
          <rPr>
            <sz val="10"/>
            <color indexed="8"/>
            <rFont val="Arial"/>
            <family val="0"/>
          </rPr>
          <t>με κλήρωση μπαίνει ένας από τους παίκτες που είναι στις θέσεις 5, 6, 7, 8</t>
        </r>
      </text>
    </comment>
    <comment ref="D38" authorId="0">
      <text>
        <r>
          <rPr>
            <sz val="10"/>
            <color indexed="8"/>
            <rFont val="Arial"/>
            <family val="0"/>
          </rPr>
          <t>με κλήρωση μπαίνει ένας από τους παίκτες που είναι στις θέσεις 5, 6, 7, 8</t>
        </r>
      </text>
    </comment>
    <comment ref="D45" authorId="0">
      <text>
        <r>
          <rPr>
            <sz val="10"/>
            <color indexed="8"/>
            <rFont val="Arial"/>
            <family val="0"/>
          </rPr>
          <t>με κλήρωση μπαίνει ένας από τους παίκτες που είναι στις θέσεις 9,10,11,12</t>
        </r>
      </text>
    </comment>
    <comment ref="D46" authorId="0">
      <text>
        <r>
          <rPr>
            <sz val="10"/>
            <color indexed="8"/>
            <rFont val="Arial"/>
            <family val="0"/>
          </rPr>
          <t>με κλήρωση μπαίνει ένας από τους παίκτες που είναι στις θέσεις 13,14,15,16</t>
        </r>
      </text>
    </comment>
    <comment ref="D53" authorId="0">
      <text>
        <r>
          <rPr>
            <sz val="10"/>
            <color indexed="8"/>
            <rFont val="Arial"/>
            <family val="0"/>
          </rPr>
          <t>με κλήρωση μπαίνει ο παίκτης που είναι seeded 3 ή ο παίκτης 4</t>
        </r>
      </text>
    </comment>
    <comment ref="D54" authorId="0">
      <text>
        <r>
          <rPr>
            <sz val="10"/>
            <color indexed="8"/>
            <rFont val="Arial"/>
            <family val="0"/>
          </rPr>
          <t>με κλήρωση μπαίνει ένας από τους παίκτες που είναι στις θέσεις 5, 6, 7, 8</t>
        </r>
      </text>
    </comment>
    <comment ref="D61" authorId="0">
      <text>
        <r>
          <rPr>
            <sz val="10"/>
            <color indexed="8"/>
            <rFont val="Arial"/>
            <family val="0"/>
          </rPr>
          <t>με κλήρωση μπαίνει ένας από τους παίκτες που είναι στις θέσεις 9,10,11,12</t>
        </r>
      </text>
    </comment>
    <comment ref="D62" authorId="0">
      <text>
        <r>
          <rPr>
            <sz val="10"/>
            <color indexed="8"/>
            <rFont val="Arial"/>
            <family val="0"/>
          </rPr>
          <t xml:space="preserve">με κλήρωση μπαίνει ένας από τους παίκτες που είναι στις θέσεις 13,14,15,16
</t>
        </r>
      </text>
    </comment>
    <comment ref="D69" authorId="0">
      <text>
        <r>
          <rPr>
            <sz val="10"/>
            <color indexed="8"/>
            <rFont val="Arial"/>
            <family val="0"/>
          </rPr>
          <t>Στη θέση 64 τοποθετείται πάντα ο νούμερο 2 seeded του ταμπλό</t>
        </r>
      </text>
    </comment>
  </commentList>
</comments>
</file>

<file path=xl/comments2.xml><?xml version="1.0" encoding="utf-8"?>
<comments xmlns="http://schemas.openxmlformats.org/spreadsheetml/2006/main">
  <authors>
    <author/>
  </authors>
  <commentList>
    <comment ref="D6" authorId="0">
      <text>
        <r>
          <rPr>
            <sz val="10"/>
            <color indexed="8"/>
            <rFont val="Arial"/>
            <family val="0"/>
          </rPr>
          <t>Στη θέση 1 τοποθετείται πάντα ο νούμερο 1 seeded του ταμπλό</t>
        </r>
      </text>
    </comment>
    <comment ref="D13" authorId="0">
      <text>
        <r>
          <rPr>
            <sz val="10"/>
            <color indexed="8"/>
            <rFont val="Arial"/>
            <family val="0"/>
          </rPr>
          <t xml:space="preserve">με κλήρωση μπαίνει ένας από τους παίκτες που είναι στις θέσεις 13,14,15,16
</t>
        </r>
      </text>
    </comment>
    <comment ref="D14" authorId="0">
      <text>
        <r>
          <rPr>
            <sz val="10"/>
            <color indexed="8"/>
            <rFont val="Arial"/>
            <family val="0"/>
          </rPr>
          <t>με κλήρωση μπαίνει ένας από τους παίκτες που είναι στις θέσεις 9,10,11,12</t>
        </r>
      </text>
    </comment>
    <comment ref="D21" authorId="0">
      <text>
        <r>
          <rPr>
            <sz val="10"/>
            <color indexed="8"/>
            <rFont val="Arial"/>
            <family val="0"/>
          </rPr>
          <t xml:space="preserve">με κλήρωση μπαίνει ένας από τους παίκτες που είναι στις θέσεις 5, 6, 7, 8
</t>
        </r>
      </text>
    </comment>
    <comment ref="D22" authorId="0">
      <text>
        <r>
          <rPr>
            <sz val="10"/>
            <color indexed="8"/>
            <rFont val="Arial"/>
            <family val="0"/>
          </rPr>
          <t xml:space="preserve">με κλήρωση μπαίνει ο παίκτης που είναι seeded 3 ή ο παίκτης 4
</t>
        </r>
      </text>
    </comment>
    <comment ref="D29" authorId="0">
      <text>
        <r>
          <rPr>
            <sz val="10"/>
            <color indexed="8"/>
            <rFont val="Arial"/>
            <family val="0"/>
          </rPr>
          <t>με κλήρωση μπαίνει ένας από τους παίκτες που είναι στις θέσεις 13,14,15,16</t>
        </r>
      </text>
    </comment>
    <comment ref="D30" authorId="0">
      <text>
        <r>
          <rPr>
            <sz val="10"/>
            <color indexed="8"/>
            <rFont val="Arial"/>
            <family val="0"/>
          </rPr>
          <t>με κλήρωση μπαίνει ένας από τους παίκτες που είναι στις θέσεις 9,10,11,12</t>
        </r>
      </text>
    </comment>
    <comment ref="D37" authorId="0">
      <text>
        <r>
          <rPr>
            <sz val="10"/>
            <color indexed="8"/>
            <rFont val="Arial"/>
            <family val="0"/>
          </rPr>
          <t>με κλήρωση μπαίνει ένας από τους παίκτες που είναι στις θέσεις 5, 6, 7, 8</t>
        </r>
      </text>
    </comment>
    <comment ref="D38" authorId="0">
      <text>
        <r>
          <rPr>
            <sz val="10"/>
            <color indexed="8"/>
            <rFont val="Arial"/>
            <family val="0"/>
          </rPr>
          <t>με κλήρωση μπαίνει ένας από τους παίκτες που είναι στις θέσεις 5, 6, 7, 8</t>
        </r>
      </text>
    </comment>
    <comment ref="D45" authorId="0">
      <text>
        <r>
          <rPr>
            <sz val="10"/>
            <color indexed="8"/>
            <rFont val="Arial"/>
            <family val="0"/>
          </rPr>
          <t>με κλήρωση μπαίνει ένας από τους παίκτες που είναι στις θέσεις 9,10,11,12</t>
        </r>
      </text>
    </comment>
    <comment ref="D46" authorId="0">
      <text>
        <r>
          <rPr>
            <sz val="10"/>
            <color indexed="8"/>
            <rFont val="Arial"/>
            <family val="0"/>
          </rPr>
          <t>με κλήρωση μπαίνει ένας από τους παίκτες που είναι στις θέσεις 13,14,15,16</t>
        </r>
      </text>
    </comment>
    <comment ref="D53" authorId="0">
      <text>
        <r>
          <rPr>
            <sz val="10"/>
            <color indexed="8"/>
            <rFont val="Arial"/>
            <family val="0"/>
          </rPr>
          <t>με κλήρωση μπαίνει ο παίκτης που είναι seeded 3 ή ο παίκτης 4</t>
        </r>
      </text>
    </comment>
    <comment ref="D54" authorId="0">
      <text>
        <r>
          <rPr>
            <sz val="10"/>
            <color indexed="8"/>
            <rFont val="Arial"/>
            <family val="0"/>
          </rPr>
          <t>με κλήρωση μπαίνει ένας από τους παίκτες που είναι στις θέσεις 5, 6, 7, 8</t>
        </r>
      </text>
    </comment>
    <comment ref="D61" authorId="0">
      <text>
        <r>
          <rPr>
            <sz val="10"/>
            <color indexed="8"/>
            <rFont val="Arial"/>
            <family val="0"/>
          </rPr>
          <t>με κλήρωση μπαίνει ένας από τους παίκτες που είναι στις θέσεις 9,10,11,12</t>
        </r>
      </text>
    </comment>
    <comment ref="D62" authorId="0">
      <text>
        <r>
          <rPr>
            <sz val="10"/>
            <color indexed="8"/>
            <rFont val="Arial"/>
            <family val="0"/>
          </rPr>
          <t xml:space="preserve">με κλήρωση μπαίνει ένας από τους παίκτες που είναι στις θέσεις 13,14,15,16
</t>
        </r>
      </text>
    </comment>
    <comment ref="D69" authorId="0">
      <text>
        <r>
          <rPr>
            <sz val="10"/>
            <color indexed="8"/>
            <rFont val="Arial"/>
            <family val="0"/>
          </rPr>
          <t>Στη θέση 64 τοποθετείται πάντα ο νούμερο 2 seeded του ταμπλό</t>
        </r>
      </text>
    </comment>
  </commentList>
</comments>
</file>

<file path=xl/comments3.xml><?xml version="1.0" encoding="utf-8"?>
<comments xmlns="http://schemas.openxmlformats.org/spreadsheetml/2006/main">
  <authors>
    <author/>
  </authors>
  <commentList>
    <comment ref="D20" authorId="0">
      <text>
        <r>
          <rPr>
            <sz val="10"/>
            <color indexed="8"/>
            <rFont val="Arial"/>
            <family val="0"/>
          </rPr>
          <t>με κλήρωση μπαίνει ένας από τους παίκτες που είναι στις θέσεις 5,6,7,8</t>
        </r>
      </text>
    </comment>
    <comment ref="D22" authorId="0">
      <text>
        <r>
          <rPr>
            <sz val="10"/>
            <color indexed="8"/>
            <rFont val="Arial"/>
            <family val="0"/>
          </rPr>
          <t xml:space="preserve">με κλήρωση μπαίνει ένας από τους παίκτες που είναι στις θέσεις 3,4
</t>
        </r>
      </text>
    </comment>
    <comment ref="D36" authorId="0">
      <text>
        <r>
          <rPr>
            <sz val="10"/>
            <color indexed="8"/>
            <rFont val="Arial"/>
            <family val="0"/>
          </rPr>
          <t>με κλήρωση μπαίνει ένας από τους παίκτες που είναι στις θέσεις 5,6,7,8</t>
        </r>
      </text>
    </comment>
    <comment ref="D38" authorId="0">
      <text>
        <r>
          <rPr>
            <sz val="10"/>
            <color indexed="8"/>
            <rFont val="Arial"/>
            <family val="0"/>
          </rPr>
          <t>με κλήρωση μπαίνει ένας από τους παίκτες που είναι στις θέσεις 5,6,7,8</t>
        </r>
      </text>
    </comment>
    <comment ref="D52" authorId="0">
      <text>
        <r>
          <rPr>
            <sz val="10"/>
            <color indexed="8"/>
            <rFont val="Arial"/>
            <family val="0"/>
          </rPr>
          <t xml:space="preserve">με κλήρωση μπαίνει ένας από τους παίκτες που είναι στις θέσεις 3,4
</t>
        </r>
      </text>
    </comment>
    <comment ref="D54" authorId="0">
      <text>
        <r>
          <rPr>
            <sz val="10"/>
            <color indexed="8"/>
            <rFont val="Arial"/>
            <family val="0"/>
          </rPr>
          <t>μμε κλήρωση μπαίνει ένας από τους παίκτες που είναι στις θέσεις 5,6,7,8</t>
        </r>
      </text>
    </comment>
  </commentList>
</comments>
</file>

<file path=xl/sharedStrings.xml><?xml version="1.0" encoding="utf-8"?>
<sst xmlns="http://schemas.openxmlformats.org/spreadsheetml/2006/main" count="689" uniqueCount="209">
  <si>
    <t>ΝΤΙΝΟΠΟΥΛΟΣ</t>
  </si>
  <si>
    <t>ΠΑΜΦΙΛΟΣ</t>
  </si>
  <si>
    <t>ΧΡΥΣΟΥΛΑΚΗΣ</t>
  </si>
  <si>
    <t>ΚΑΛΛΗΣ</t>
  </si>
  <si>
    <t>ΔΑΒΡΑΔΟΣ</t>
  </si>
  <si>
    <t>ΚΥΡΙΩΣ ΤΑΜΠΛΟ</t>
  </si>
  <si>
    <t>Ημερομηνία</t>
  </si>
  <si>
    <t>Σύλλογος</t>
  </si>
  <si>
    <t>Πόλη</t>
  </si>
  <si>
    <t>κατηγορία</t>
  </si>
  <si>
    <t>Επιδιαιτητής</t>
  </si>
  <si>
    <t>St.</t>
  </si>
  <si>
    <t>Βαθμοί</t>
  </si>
  <si>
    <t>Seed</t>
  </si>
  <si>
    <t>Επίθετο</t>
  </si>
  <si>
    <t>Όνομα</t>
  </si>
  <si>
    <t>2ος Γύρος</t>
  </si>
  <si>
    <t>3ος Γύρος</t>
  </si>
  <si>
    <t>Προημιτελικοί</t>
  </si>
  <si>
    <t>Ημιτελικοί</t>
  </si>
  <si>
    <t>1</t>
  </si>
  <si>
    <t>2</t>
  </si>
  <si>
    <t>BYE</t>
  </si>
  <si>
    <t>a</t>
  </si>
  <si>
    <t>3</t>
  </si>
  <si>
    <t>4</t>
  </si>
  <si>
    <t>Umpire</t>
  </si>
  <si>
    <t>5</t>
  </si>
  <si>
    <t>6</t>
  </si>
  <si>
    <t>7</t>
  </si>
  <si>
    <t>8</t>
  </si>
  <si>
    <t>9</t>
  </si>
  <si>
    <t>10</t>
  </si>
  <si>
    <t>11</t>
  </si>
  <si>
    <t>12</t>
  </si>
  <si>
    <t>13</t>
  </si>
  <si>
    <t>14</t>
  </si>
  <si>
    <t>15</t>
  </si>
  <si>
    <t>16</t>
  </si>
  <si>
    <t>b</t>
  </si>
  <si>
    <t>Φιναλίστ 1:</t>
  </si>
  <si>
    <t>17</t>
  </si>
  <si>
    <t>18</t>
  </si>
  <si>
    <t>19</t>
  </si>
  <si>
    <t>20</t>
  </si>
  <si>
    <t>21</t>
  </si>
  <si>
    <t>22</t>
  </si>
  <si>
    <t>23</t>
  </si>
  <si>
    <t>24</t>
  </si>
  <si>
    <t>25</t>
  </si>
  <si>
    <t>26</t>
  </si>
  <si>
    <t>27</t>
  </si>
  <si>
    <t>28</t>
  </si>
  <si>
    <t>29</t>
  </si>
  <si>
    <t>30</t>
  </si>
  <si>
    <t>Τελικός</t>
  </si>
  <si>
    <t>Νικητής</t>
  </si>
  <si>
    <t>31</t>
  </si>
  <si>
    <t>32</t>
  </si>
  <si>
    <t>33</t>
  </si>
  <si>
    <t>34</t>
  </si>
  <si>
    <t>35</t>
  </si>
  <si>
    <t>36</t>
  </si>
  <si>
    <t>37</t>
  </si>
  <si>
    <t>38</t>
  </si>
  <si>
    <t>39</t>
  </si>
  <si>
    <t>W.O</t>
  </si>
  <si>
    <t>40</t>
  </si>
  <si>
    <t>41</t>
  </si>
  <si>
    <t>42</t>
  </si>
  <si>
    <t>43</t>
  </si>
  <si>
    <t>44</t>
  </si>
  <si>
    <t>45</t>
  </si>
  <si>
    <t>46</t>
  </si>
  <si>
    <t>47</t>
  </si>
  <si>
    <t>48</t>
  </si>
  <si>
    <t>Φιναλίστ 2:</t>
  </si>
  <si>
    <t>49</t>
  </si>
  <si>
    <t>50</t>
  </si>
  <si>
    <t>51</t>
  </si>
  <si>
    <t>52</t>
  </si>
  <si>
    <t>53</t>
  </si>
  <si>
    <t>54</t>
  </si>
  <si>
    <t>55</t>
  </si>
  <si>
    <t>56</t>
  </si>
  <si>
    <t>57</t>
  </si>
  <si>
    <t>58</t>
  </si>
  <si>
    <t>59</t>
  </si>
  <si>
    <t>60</t>
  </si>
  <si>
    <t>61</t>
  </si>
  <si>
    <t>62</t>
  </si>
  <si>
    <t>63</t>
  </si>
  <si>
    <t>64</t>
  </si>
  <si>
    <t>Βαθμ. Αποδοχής</t>
  </si>
  <si>
    <t>#</t>
  </si>
  <si>
    <t>Seeded παίκτες</t>
  </si>
  <si>
    <t>Lucky Losers</t>
  </si>
  <si>
    <t>Αντικαθιστούν</t>
  </si>
  <si>
    <t>Κλήρωση:</t>
  </si>
  <si>
    <t>Ημερομ.</t>
  </si>
  <si>
    <t>Τελευταίος παίκτης ΑΑ</t>
  </si>
  <si>
    <t>Top ΑΑ</t>
  </si>
  <si>
    <t>Last ΑΑ</t>
  </si>
  <si>
    <t>Αντιπρόσωποι παικτών</t>
  </si>
  <si>
    <t>Βαθμ. Seed</t>
  </si>
  <si>
    <t>Υπογραφή Επιδιαιτητή</t>
  </si>
  <si>
    <t>Top seed</t>
  </si>
  <si>
    <t>Last seed</t>
  </si>
  <si>
    <t>A</t>
  </si>
  <si>
    <t>B</t>
  </si>
  <si>
    <t>Κατηγορίες</t>
  </si>
  <si>
    <t>#ERROR!:parse</t>
  </si>
  <si>
    <t>Νικητής:</t>
  </si>
  <si>
    <t>ΒΑΡΑΚΛΑΣ</t>
  </si>
  <si>
    <t>6-2 /7-5</t>
  </si>
  <si>
    <t>ΤΗΟΜΑΣ</t>
  </si>
  <si>
    <t>6-1 / 6-0</t>
  </si>
  <si>
    <t>ΒΑΣΙΛΑΚΗΣ</t>
  </si>
  <si>
    <t>6-2 / 6-0</t>
  </si>
  <si>
    <t>7-5 / 7-5</t>
  </si>
  <si>
    <t>6-2 / 6-1</t>
  </si>
  <si>
    <t>ΜΠΟΓΡΗΣ</t>
  </si>
  <si>
    <t>w.o</t>
  </si>
  <si>
    <t>ΠΟΛΥΛΟΓΙΔΗΣ</t>
  </si>
  <si>
    <t>ΜΑΓΟΥΛΙΑΝΟΣ</t>
  </si>
  <si>
    <t>6-3 / 6-3</t>
  </si>
  <si>
    <t>ΣΦΕΝΔΟΥΡΑΚΗΣ</t>
  </si>
  <si>
    <t>ΓΚΑΛΑΝΑΚΗΣ</t>
  </si>
  <si>
    <t>ΓΕΡΟΝΤΗΣ</t>
  </si>
  <si>
    <t>6-0 / 6-1</t>
  </si>
  <si>
    <t>ΣΦΥΡΑΚΗΣ</t>
  </si>
  <si>
    <t>7-5 / 6-3</t>
  </si>
  <si>
    <t>ΚΑΡΑΚΗΣ</t>
  </si>
  <si>
    <t>ΑΙΛΑΜΑΚΗΣ</t>
  </si>
  <si>
    <t>7-6 / 6-4</t>
  </si>
  <si>
    <t>ΚΟΚΚΑΛΗΣ</t>
  </si>
  <si>
    <t>3-6 / 6-1/10-4</t>
  </si>
  <si>
    <t>6-1 / 6-3</t>
  </si>
  <si>
    <t>THOMAS</t>
  </si>
  <si>
    <t>6-4 / 6-2</t>
  </si>
  <si>
    <t>ΣΑΡΑΝΤΙΔΗΣ</t>
  </si>
  <si>
    <t>ΒΑΣΙΛΑΚΗΣ ΒΑΓ</t>
  </si>
  <si>
    <t>ΠΑΝΑΓΙΩΤΙΔΗΣ</t>
  </si>
  <si>
    <t>ΓΑΛΕΡΟΣ</t>
  </si>
  <si>
    <t>7-6 / 3-6 /10-6</t>
  </si>
  <si>
    <t>ΜΑΛΛΙΑΡΟΥΔΑΚΗΣ</t>
  </si>
  <si>
    <t>ΚΑΡΓΑΤΖΗΣ</t>
  </si>
  <si>
    <t>6-4 / 6-1</t>
  </si>
  <si>
    <t>7-5 / 5-1 ret</t>
  </si>
  <si>
    <t>6-1 / 6-1</t>
  </si>
  <si>
    <t>6-2 / 6-2</t>
  </si>
  <si>
    <t>ΚΟΥΝΕΝΟΣ</t>
  </si>
  <si>
    <t>ΤΖΟΥΡΒΕΛΟΥΔΗΣ</t>
  </si>
  <si>
    <t>6-0 / 6-0</t>
  </si>
  <si>
    <t>ΜΗΛΑΣ</t>
  </si>
  <si>
    <t>ΤΣΟΥΡΒΕΛΟΥΔΗΣ</t>
  </si>
  <si>
    <t>6-0 / 7-6</t>
  </si>
  <si>
    <t>ΔΕΛΑΚΗΣ</t>
  </si>
  <si>
    <t>ΧΑΛΕΠΑΚΗΣ</t>
  </si>
  <si>
    <t>4-6 / 6-4 / 12-10</t>
  </si>
  <si>
    <t>6-0 / 5-0 ret</t>
  </si>
  <si>
    <t>ΧΑΛΕΠΗΣ</t>
  </si>
  <si>
    <t>6-3 / 6-0</t>
  </si>
  <si>
    <t>ΔΙΑΛΕΚΤΑΚΗΣ</t>
  </si>
  <si>
    <t>ΞΗΡΟΥΔΑΚΗΣ</t>
  </si>
  <si>
    <t>ΠΤΕΡΟΥΔΗΣ</t>
  </si>
  <si>
    <t>6-2 /6-0</t>
  </si>
  <si>
    <t>6-4 / 6-3</t>
  </si>
  <si>
    <t>7-5 / 6-2</t>
  </si>
  <si>
    <t>ΛΟΥΚΑΚΗΣ</t>
  </si>
  <si>
    <t>ΚΟΚΚΑΚΗΣ</t>
  </si>
  <si>
    <t>ΣΠΥΡΟΠΟΥΛΟΣ</t>
  </si>
  <si>
    <t>ΨΑΡΙΑΗΣ</t>
  </si>
  <si>
    <t>6-2 / 7-5</t>
  </si>
  <si>
    <t>ΝΕΚΤΑΡΙΟΣ</t>
  </si>
  <si>
    <t>3-6 / 6-4 / 10-4</t>
  </si>
  <si>
    <t>ΒΡΑΝΑΣ</t>
  </si>
  <si>
    <t>3-6 / 6-1 / 10 -8</t>
  </si>
  <si>
    <t>ΠΡΙΝΙΑΝΑΚΗΣ</t>
  </si>
  <si>
    <t>5-7 / 7-5 / 10-2</t>
  </si>
  <si>
    <t>ΧΑΤΖΗΔΑΚΗΣ</t>
  </si>
  <si>
    <t>6-0 / 6-4</t>
  </si>
  <si>
    <t>ΜΑΝΕΤΑΚΗΣ</t>
  </si>
  <si>
    <t>ΠΑΓΙΟΣ</t>
  </si>
  <si>
    <t>6-1 / 6-2</t>
  </si>
  <si>
    <t>6-4 / 2-6 / 10-8</t>
  </si>
  <si>
    <t>ΣΙΓΑΝΟΥ</t>
  </si>
  <si>
    <t>ΣΩΜΑΡΑΚΗ</t>
  </si>
  <si>
    <t>ΑΣΠΡΑΔΑΚΗ</t>
  </si>
  <si>
    <t>ΚΑΛΝΤΕΜΑΓΙΕΡ</t>
  </si>
  <si>
    <t>6-0 / 6-3</t>
  </si>
  <si>
    <t>ΠΑΧΟΥΜΗ</t>
  </si>
  <si>
    <t>6-2 / 6-3</t>
  </si>
  <si>
    <t>ΤΣΑΚΙΡΟΓΛΟΥ</t>
  </si>
  <si>
    <t>2-6 / 6-3 / 10-8</t>
  </si>
  <si>
    <t>ΠΕΡΔΙΚΑΚΗ</t>
  </si>
  <si>
    <t>6-3 / 6-1</t>
  </si>
  <si>
    <t>ΜΙΧΕΛΙΔΑΚΗ</t>
  </si>
  <si>
    <t>ΡΑΜΟΥΤΣΑΚΗ</t>
  </si>
  <si>
    <t>2-6 / 6-4 / 11-9</t>
  </si>
  <si>
    <t>6-7 / 6-4 / 10-4</t>
  </si>
  <si>
    <t>3-6 / 6-2 / 10-8</t>
  </si>
  <si>
    <t>4-6 /6-2 / 11-8</t>
  </si>
  <si>
    <t>4-6 / 6-2 / 10-6</t>
  </si>
  <si>
    <t xml:space="preserve">ΓΡΗΓΟΡΙΟΥ </t>
  </si>
  <si>
    <t>wo</t>
  </si>
  <si>
    <t>ΠΑΠΑΤΖΑΝΗΣ</t>
  </si>
  <si>
    <t>ΚΑΤΣΙΚΑΝΔΡΆΚΗΣ</t>
  </si>
  <si>
    <t>i</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</si>
</sst>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d/yyyy"/>
  </numFmts>
  <fonts count="108">
    <font>
      <sz val="10"/>
      <name val="Arial Greek"/>
      <family val="0"/>
    </font>
    <font>
      <sz val="11"/>
      <color indexed="8"/>
      <name val="Calibri"/>
      <family val="2"/>
    </font>
    <font>
      <sz val="10"/>
      <name val="Arial"/>
      <family val="2"/>
    </font>
    <font>
      <b/>
      <sz val="10"/>
      <name val="Arial"/>
      <family val="2"/>
    </font>
    <font>
      <b/>
      <sz val="8"/>
      <name val="Arial"/>
      <family val="2"/>
    </font>
    <font>
      <sz val="6"/>
      <name val="Arial"/>
      <family val="2"/>
    </font>
    <font>
      <b/>
      <sz val="13"/>
      <name val="Arial"/>
      <family val="2"/>
    </font>
    <font>
      <sz val="10"/>
      <color indexed="8"/>
      <name val="Arial"/>
      <family val="0"/>
    </font>
    <font>
      <sz val="8"/>
      <name val="Arial"/>
      <family val="0"/>
    </font>
    <font>
      <sz val="18"/>
      <name val="Arial Greek"/>
      <family val="0"/>
    </font>
    <font>
      <b/>
      <i/>
      <sz val="10"/>
      <color indexed="8"/>
      <name val="Arial"/>
      <family val="2"/>
    </font>
    <font>
      <sz val="10"/>
      <color indexed="9"/>
      <name val="Arial"/>
      <family val="2"/>
    </font>
    <font>
      <b/>
      <sz val="7"/>
      <color indexed="8"/>
      <name val="Arial"/>
      <family val="2"/>
    </font>
    <font>
      <b/>
      <sz val="7"/>
      <color indexed="9"/>
      <name val="Arial"/>
      <family val="2"/>
    </font>
    <font>
      <b/>
      <sz val="8"/>
      <color indexed="8"/>
      <name val="Arial"/>
      <family val="2"/>
    </font>
    <font>
      <b/>
      <sz val="10"/>
      <color indexed="8"/>
      <name val="Arial"/>
      <family val="2"/>
    </font>
    <font>
      <b/>
      <sz val="8"/>
      <color indexed="9"/>
      <name val="Arial"/>
      <family val="2"/>
    </font>
    <font>
      <b/>
      <sz val="6"/>
      <color indexed="8"/>
      <name val="Arial"/>
      <family val="2"/>
    </font>
    <font>
      <sz val="7"/>
      <color indexed="8"/>
      <name val="Arial"/>
      <family val="2"/>
    </font>
    <font>
      <sz val="7"/>
      <color indexed="9"/>
      <name val="Arial"/>
      <family val="2"/>
    </font>
    <font>
      <sz val="8"/>
      <color indexed="8"/>
      <name val="Arial"/>
      <family val="2"/>
    </font>
    <font>
      <sz val="8"/>
      <color indexed="9"/>
      <name val="Arial"/>
      <family val="2"/>
    </font>
    <font>
      <i/>
      <sz val="8"/>
      <color indexed="8"/>
      <name val="Arial"/>
      <family val="2"/>
    </font>
    <font>
      <i/>
      <sz val="6"/>
      <color indexed="9"/>
      <name val="Arial"/>
      <family val="2"/>
    </font>
    <font>
      <sz val="8"/>
      <color indexed="11"/>
      <name val="Arial"/>
      <family val="0"/>
    </font>
    <font>
      <i/>
      <sz val="6"/>
      <color indexed="15"/>
      <name val="Arial"/>
      <family val="0"/>
    </font>
    <font>
      <i/>
      <sz val="7"/>
      <color indexed="8"/>
      <name val="Arial"/>
      <family val="0"/>
    </font>
    <font>
      <sz val="20"/>
      <color indexed="8"/>
      <name val="Arial"/>
      <family val="0"/>
    </font>
    <font>
      <sz val="20"/>
      <color indexed="9"/>
      <name val="Arial"/>
      <family val="0"/>
    </font>
    <font>
      <sz val="8"/>
      <color indexed="13"/>
      <name val="Arial"/>
      <family val="0"/>
    </font>
    <font>
      <sz val="8"/>
      <color indexed="27"/>
      <name val="Arial"/>
      <family val="0"/>
    </font>
    <font>
      <i/>
      <sz val="8"/>
      <color indexed="9"/>
      <name val="Arial"/>
      <family val="0"/>
    </font>
    <font>
      <sz val="11"/>
      <color indexed="8"/>
      <name val="Arial"/>
      <family val="0"/>
    </font>
    <font>
      <sz val="14"/>
      <color indexed="8"/>
      <name val="Arial"/>
      <family val="0"/>
    </font>
    <font>
      <sz val="14"/>
      <color indexed="9"/>
      <name val="Arial"/>
      <family val="0"/>
    </font>
    <font>
      <b/>
      <sz val="14"/>
      <color indexed="8"/>
      <name val="Arial"/>
      <family val="2"/>
    </font>
    <font>
      <b/>
      <sz val="9"/>
      <color indexed="8"/>
      <name val="Arial"/>
      <family val="2"/>
    </font>
    <font>
      <b/>
      <sz val="14"/>
      <color indexed="9"/>
      <name val="Arial"/>
      <family val="0"/>
    </font>
    <font>
      <b/>
      <sz val="12"/>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3"/>
      <color indexed="9"/>
      <name val="Arial"/>
      <family val="0"/>
    </font>
    <font>
      <b/>
      <sz val="18"/>
      <color indexed="8"/>
      <name val="Arial"/>
      <family val="2"/>
    </font>
    <font>
      <b/>
      <sz val="13"/>
      <color indexed="8"/>
      <name val="Arial"/>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i/>
      <sz val="10"/>
      <color rgb="FF000000"/>
      <name val="Arial"/>
      <family val="2"/>
    </font>
    <font>
      <sz val="10"/>
      <color rgb="FFFFFFFF"/>
      <name val="Arial"/>
      <family val="2"/>
    </font>
    <font>
      <b/>
      <sz val="7"/>
      <color rgb="FF000000"/>
      <name val="Arial"/>
      <family val="2"/>
    </font>
    <font>
      <b/>
      <sz val="7"/>
      <color rgb="FFFFFFFF"/>
      <name val="Arial"/>
      <family val="2"/>
    </font>
    <font>
      <b/>
      <sz val="8"/>
      <color rgb="FF000000"/>
      <name val="Arial"/>
      <family val="2"/>
    </font>
    <font>
      <b/>
      <sz val="10"/>
      <color rgb="FF000000"/>
      <name val="Arial"/>
      <family val="2"/>
    </font>
    <font>
      <b/>
      <sz val="8"/>
      <color rgb="FFFFFFFF"/>
      <name val="Arial"/>
      <family val="2"/>
    </font>
    <font>
      <b/>
      <sz val="6"/>
      <color rgb="FF000000"/>
      <name val="Arial"/>
      <family val="2"/>
    </font>
    <font>
      <sz val="7"/>
      <color rgb="FF000000"/>
      <name val="Arial"/>
      <family val="2"/>
    </font>
    <font>
      <sz val="7"/>
      <color rgb="FFFFFFFF"/>
      <name val="Arial"/>
      <family val="2"/>
    </font>
    <font>
      <sz val="8"/>
      <color rgb="FF000000"/>
      <name val="Arial"/>
      <family val="2"/>
    </font>
    <font>
      <sz val="8"/>
      <color rgb="FFFFFFFF"/>
      <name val="Arial"/>
      <family val="2"/>
    </font>
    <font>
      <i/>
      <sz val="8"/>
      <color rgb="FF000000"/>
      <name val="Arial"/>
      <family val="2"/>
    </font>
    <font>
      <i/>
      <sz val="6"/>
      <color rgb="FFFFFFFF"/>
      <name val="Arial"/>
      <family val="2"/>
    </font>
    <font>
      <sz val="8"/>
      <color rgb="FF00FF00"/>
      <name val="Arial"/>
      <family val="0"/>
    </font>
    <font>
      <i/>
      <sz val="6"/>
      <color rgb="FF00FFFF"/>
      <name val="Arial"/>
      <family val="0"/>
    </font>
    <font>
      <i/>
      <sz val="7"/>
      <color rgb="FF000000"/>
      <name val="Arial"/>
      <family val="0"/>
    </font>
    <font>
      <sz val="20"/>
      <color rgb="FF000000"/>
      <name val="Arial"/>
      <family val="0"/>
    </font>
    <font>
      <sz val="20"/>
      <color rgb="FFFFFFFF"/>
      <name val="Arial"/>
      <family val="0"/>
    </font>
    <font>
      <sz val="8"/>
      <color rgb="FFFFFF00"/>
      <name val="Arial"/>
      <family val="0"/>
    </font>
    <font>
      <sz val="8"/>
      <color rgb="FFCCFFFF"/>
      <name val="Arial"/>
      <family val="0"/>
    </font>
    <font>
      <i/>
      <sz val="8"/>
      <color rgb="FFFFFFFF"/>
      <name val="Arial"/>
      <family val="0"/>
    </font>
    <font>
      <sz val="11"/>
      <color rgb="FF000000"/>
      <name val="Arial"/>
      <family val="0"/>
    </font>
    <font>
      <sz val="14"/>
      <color rgb="FF000000"/>
      <name val="Arial"/>
      <family val="0"/>
    </font>
    <font>
      <sz val="14"/>
      <color rgb="FFFFFFFF"/>
      <name val="Arial"/>
      <family val="0"/>
    </font>
    <font>
      <b/>
      <sz val="18"/>
      <color rgb="FF000000"/>
      <name val="Arial"/>
      <family val="2"/>
    </font>
    <font>
      <b/>
      <sz val="14"/>
      <color rgb="FF000000"/>
      <name val="Arial"/>
      <family val="2"/>
    </font>
    <font>
      <b/>
      <sz val="9"/>
      <color rgb="FF000000"/>
      <name val="Arial"/>
      <family val="2"/>
    </font>
    <font>
      <b/>
      <sz val="13"/>
      <color rgb="FFFFFFFF"/>
      <name val="Arial"/>
      <family val="0"/>
    </font>
    <font>
      <b/>
      <sz val="14"/>
      <color rgb="FFFFFFFF"/>
      <name val="Arial"/>
      <family val="0"/>
    </font>
    <font>
      <b/>
      <sz val="13"/>
      <color rgb="FF000000"/>
      <name val="Arial"/>
      <family val="0"/>
    </font>
    <font>
      <b/>
      <sz val="12"/>
      <color rgb="FF000000"/>
      <name val="Arial"/>
      <family val="0"/>
    </font>
    <font>
      <b/>
      <sz val="8"/>
      <name val="Arial Greek"/>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
      <patternFill patternType="solid">
        <fgColor rgb="FFFFFFFF"/>
        <bgColor indexed="64"/>
      </patternFill>
    </fill>
    <fill>
      <patternFill patternType="solid">
        <fgColor rgb="FFFDFFBF"/>
        <bgColor indexed="64"/>
      </patternFill>
    </fill>
    <fill>
      <patternFill patternType="solid">
        <fgColor rgb="FF00FF00"/>
        <bgColor indexed="64"/>
      </patternFill>
    </fill>
    <fill>
      <patternFill patternType="solid">
        <fgColor rgb="FFFFFF00"/>
        <bgColor indexed="64"/>
      </patternFill>
    </fill>
    <fill>
      <patternFill patternType="solid">
        <fgColor rgb="FF0000FF"/>
        <bgColor indexed="64"/>
      </patternFill>
    </fill>
    <fill>
      <patternFill patternType="solid">
        <fgColor rgb="FFFF00F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medium">
        <color rgb="FF000000"/>
      </bottom>
    </border>
    <border>
      <left/>
      <right/>
      <top style="medium">
        <color rgb="FF000000"/>
      </top>
      <bottom/>
    </border>
    <border>
      <left/>
      <right/>
      <top/>
      <bottom style="thin">
        <color rgb="FF000000"/>
      </bottom>
    </border>
    <border>
      <left/>
      <right style="medium">
        <color rgb="FF000000"/>
      </right>
      <top style="medium">
        <color rgb="FF000000"/>
      </top>
      <bottom/>
    </border>
    <border>
      <left/>
      <right/>
      <top style="thin">
        <color rgb="FF000000"/>
      </top>
      <bottom style="thin">
        <color rgb="FF000000"/>
      </bottom>
    </border>
    <border>
      <left/>
      <right style="medium">
        <color rgb="FF000000"/>
      </right>
      <top/>
      <bottom/>
    </border>
    <border>
      <left style="thin">
        <color rgb="FF000000"/>
      </left>
      <right/>
      <top style="thin">
        <color rgb="FF000000"/>
      </top>
      <bottom/>
    </border>
    <border>
      <left/>
      <right style="thin">
        <color rgb="FF000000"/>
      </right>
      <top style="thin">
        <color rgb="FF000000"/>
      </top>
      <bottom/>
    </border>
    <border>
      <left/>
      <right style="thin">
        <color rgb="FF000000"/>
      </right>
      <top/>
      <bottom/>
    </border>
    <border>
      <left style="thin">
        <color rgb="FF000000"/>
      </left>
      <right/>
      <top/>
      <bottom/>
    </border>
    <border>
      <left/>
      <right style="medium">
        <color rgb="FF000000"/>
      </right>
      <top/>
      <bottom style="medium">
        <color rgb="FF000000"/>
      </bottom>
    </border>
    <border>
      <left/>
      <right style="thin">
        <color rgb="FF000000"/>
      </right>
      <top/>
      <bottom style="thin">
        <color rgb="FF000000"/>
      </bottom>
    </border>
    <border>
      <left/>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2" fillId="0" borderId="0">
      <alignment/>
      <protection/>
    </xf>
    <xf numFmtId="0" fontId="60" fillId="20" borderId="1" applyNumberFormat="0" applyAlignment="0" applyProtection="0"/>
    <xf numFmtId="0" fontId="61" fillId="21" borderId="2" applyNumberFormat="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62" fillId="28" borderId="3" applyNumberFormat="0" applyAlignment="0" applyProtection="0"/>
    <xf numFmtId="0" fontId="63" fillId="0" borderId="0" applyNumberFormat="0" applyFill="0" applyBorder="0" applyAlignment="0" applyProtection="0"/>
    <xf numFmtId="0" fontId="64" fillId="0" borderId="4" applyNumberFormat="0" applyFill="0" applyAlignment="0" applyProtection="0"/>
    <xf numFmtId="0" fontId="65" fillId="0" borderId="5" applyNumberFormat="0" applyFill="0" applyAlignment="0" applyProtection="0"/>
    <xf numFmtId="0" fontId="66" fillId="0" borderId="6" applyNumberFormat="0" applyFill="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1" borderId="0" applyNumberFormat="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0" fillId="32" borderId="7" applyNumberFormat="0" applyFont="0" applyAlignment="0" applyProtection="0"/>
    <xf numFmtId="0" fontId="71" fillId="0" borderId="8" applyNumberFormat="0" applyFill="0" applyAlignment="0" applyProtection="0"/>
    <xf numFmtId="0" fontId="72" fillId="0" borderId="9" applyNumberFormat="0" applyFill="0" applyAlignment="0" applyProtection="0"/>
    <xf numFmtId="0" fontId="73" fillId="0" borderId="0" applyNumberFormat="0" applyFill="0" applyBorder="0" applyAlignment="0" applyProtection="0"/>
    <xf numFmtId="0" fontId="74" fillId="28" borderId="1" applyNumberFormat="0" applyAlignment="0" applyProtection="0"/>
  </cellStyleXfs>
  <cellXfs count="438">
    <xf numFmtId="0" fontId="0" fillId="0" borderId="0" xfId="0" applyAlignment="1">
      <alignment/>
    </xf>
    <xf numFmtId="0" fontId="0" fillId="0" borderId="0" xfId="0" applyFont="1" applyAlignment="1">
      <alignment vertical="top"/>
    </xf>
    <xf numFmtId="0" fontId="0" fillId="0" borderId="0" xfId="0" applyFont="1" applyAlignment="1">
      <alignment wrapText="1"/>
    </xf>
    <xf numFmtId="49" fontId="75" fillId="0" borderId="0" xfId="0" applyNumberFormat="1" applyFont="1" applyAlignment="1">
      <alignment/>
    </xf>
    <xf numFmtId="49" fontId="0" fillId="0" borderId="0" xfId="0" applyNumberFormat="1" applyFont="1" applyAlignment="1">
      <alignment/>
    </xf>
    <xf numFmtId="49" fontId="76" fillId="0" borderId="0" xfId="0" applyNumberFormat="1" applyFont="1" applyAlignment="1">
      <alignment/>
    </xf>
    <xf numFmtId="0" fontId="0" fillId="0" borderId="0" xfId="0" applyFont="1" applyAlignment="1">
      <alignment/>
    </xf>
    <xf numFmtId="49" fontId="77" fillId="33" borderId="0" xfId="0" applyNumberFormat="1" applyFont="1" applyFill="1" applyBorder="1" applyAlignment="1">
      <alignment vertical="center"/>
    </xf>
    <xf numFmtId="49" fontId="78" fillId="33" borderId="0" xfId="0" applyNumberFormat="1" applyFont="1" applyFill="1" applyBorder="1" applyAlignment="1">
      <alignment vertical="center"/>
    </xf>
    <xf numFmtId="49" fontId="77" fillId="33" borderId="0" xfId="0" applyNumberFormat="1" applyFont="1" applyFill="1" applyBorder="1" applyAlignment="1">
      <alignment horizontal="right" vertical="center"/>
    </xf>
    <xf numFmtId="0" fontId="0" fillId="0" borderId="0" xfId="0" applyFont="1" applyAlignment="1">
      <alignment vertical="center"/>
    </xf>
    <xf numFmtId="49" fontId="79" fillId="0" borderId="10" xfId="0" applyNumberFormat="1" applyFont="1" applyBorder="1" applyAlignment="1">
      <alignment vertical="center"/>
    </xf>
    <xf numFmtId="49" fontId="80" fillId="0" borderId="10" xfId="0" applyNumberFormat="1" applyFont="1" applyBorder="1" applyAlignment="1">
      <alignment vertical="center"/>
    </xf>
    <xf numFmtId="49" fontId="81" fillId="0" borderId="10" xfId="0" applyNumberFormat="1" applyFont="1" applyBorder="1" applyAlignment="1">
      <alignment vertical="center"/>
    </xf>
    <xf numFmtId="0" fontId="79" fillId="0" borderId="10" xfId="0" applyFont="1" applyBorder="1" applyAlignment="1">
      <alignment horizontal="right" vertical="center"/>
    </xf>
    <xf numFmtId="49" fontId="79" fillId="0" borderId="10" xfId="0" applyNumberFormat="1" applyFont="1" applyBorder="1" applyAlignment="1">
      <alignment horizontal="right" vertical="center"/>
    </xf>
    <xf numFmtId="0" fontId="82" fillId="0" borderId="10" xfId="0" applyFont="1" applyBorder="1" applyAlignment="1">
      <alignment vertical="center"/>
    </xf>
    <xf numFmtId="0" fontId="82" fillId="0" borderId="0" xfId="0" applyFont="1" applyAlignment="1">
      <alignment vertical="center"/>
    </xf>
    <xf numFmtId="0" fontId="80" fillId="0" borderId="0" xfId="0" applyFont="1" applyAlignment="1">
      <alignment vertical="center"/>
    </xf>
    <xf numFmtId="49" fontId="83" fillId="33" borderId="11" xfId="0" applyNumberFormat="1" applyFont="1" applyFill="1" applyBorder="1" applyAlignment="1">
      <alignment horizontal="right" vertical="center"/>
    </xf>
    <xf numFmtId="49" fontId="83" fillId="33" borderId="11" xfId="0" applyNumberFormat="1" applyFont="1" applyFill="1" applyBorder="1" applyAlignment="1">
      <alignment horizontal="center" vertical="center"/>
    </xf>
    <xf numFmtId="49" fontId="83" fillId="33" borderId="11" xfId="0" applyNumberFormat="1" applyFont="1" applyFill="1" applyBorder="1" applyAlignment="1">
      <alignment horizontal="left" vertical="center"/>
    </xf>
    <xf numFmtId="49" fontId="84" fillId="33" borderId="11" xfId="0" applyNumberFormat="1" applyFont="1" applyFill="1" applyBorder="1" applyAlignment="1">
      <alignment horizontal="center" vertical="center"/>
    </xf>
    <xf numFmtId="49" fontId="84" fillId="33" borderId="11" xfId="0" applyNumberFormat="1" applyFont="1" applyFill="1" applyBorder="1" applyAlignment="1">
      <alignment vertical="center"/>
    </xf>
    <xf numFmtId="0" fontId="0" fillId="0" borderId="11" xfId="0" applyFont="1" applyBorder="1" applyAlignment="1">
      <alignment vertical="center"/>
    </xf>
    <xf numFmtId="49" fontId="79" fillId="33" borderId="0" xfId="0" applyNumberFormat="1" applyFont="1" applyFill="1" applyBorder="1" applyAlignment="1">
      <alignment horizontal="center" vertical="center"/>
    </xf>
    <xf numFmtId="0" fontId="85" fillId="0" borderId="12" xfId="0" applyFont="1" applyBorder="1" applyAlignment="1">
      <alignment vertical="center"/>
    </xf>
    <xf numFmtId="49" fontId="85" fillId="0" borderId="12" xfId="0" applyNumberFormat="1" applyFont="1" applyBorder="1" applyAlignment="1">
      <alignment vertical="center"/>
    </xf>
    <xf numFmtId="49" fontId="85" fillId="0" borderId="0" xfId="0" applyNumberFormat="1" applyFont="1" applyAlignment="1">
      <alignment vertical="center"/>
    </xf>
    <xf numFmtId="0" fontId="0" fillId="34" borderId="0" xfId="0" applyFont="1" applyFill="1" applyBorder="1" applyAlignment="1">
      <alignment vertical="center"/>
    </xf>
    <xf numFmtId="0" fontId="0" fillId="0" borderId="13" xfId="0" applyFont="1" applyBorder="1" applyAlignment="1">
      <alignment vertical="center"/>
    </xf>
    <xf numFmtId="49" fontId="85" fillId="33" borderId="0" xfId="0" applyNumberFormat="1" applyFont="1" applyFill="1" applyBorder="1" applyAlignment="1">
      <alignment horizontal="center" vertical="center"/>
    </xf>
    <xf numFmtId="0" fontId="85" fillId="0" borderId="14" xfId="0" applyFont="1" applyBorder="1" applyAlignment="1">
      <alignment vertical="center"/>
    </xf>
    <xf numFmtId="0" fontId="0" fillId="0" borderId="15" xfId="0" applyFont="1" applyBorder="1" applyAlignment="1">
      <alignment vertical="center"/>
    </xf>
    <xf numFmtId="0" fontId="85" fillId="0" borderId="16" xfId="0" applyFont="1" applyBorder="1" applyAlignment="1">
      <alignment horizontal="center" vertical="center"/>
    </xf>
    <xf numFmtId="49" fontId="85" fillId="0" borderId="17" xfId="0" applyNumberFormat="1" applyFont="1" applyBorder="1" applyAlignment="1">
      <alignment vertical="center"/>
    </xf>
    <xf numFmtId="49" fontId="85" fillId="0" borderId="18" xfId="0" applyNumberFormat="1" applyFont="1" applyBorder="1" applyAlignment="1">
      <alignment vertical="center"/>
    </xf>
    <xf numFmtId="0" fontId="80" fillId="0" borderId="0" xfId="0" applyFont="1" applyAlignment="1">
      <alignment horizontal="center" vertical="center"/>
    </xf>
    <xf numFmtId="0" fontId="0" fillId="34" borderId="19" xfId="0" applyFont="1" applyFill="1" applyBorder="1" applyAlignment="1">
      <alignment vertical="center"/>
    </xf>
    <xf numFmtId="0" fontId="0" fillId="0" borderId="20" xfId="0" applyFont="1" applyBorder="1" applyAlignment="1">
      <alignment vertical="center"/>
    </xf>
    <xf numFmtId="0" fontId="85" fillId="0" borderId="21" xfId="0" applyFont="1" applyBorder="1" applyAlignment="1">
      <alignment horizontal="right" vertical="center"/>
    </xf>
    <xf numFmtId="0" fontId="86" fillId="34" borderId="17" xfId="0" applyFont="1" applyFill="1" applyBorder="1" applyAlignment="1">
      <alignment vertical="center"/>
    </xf>
    <xf numFmtId="49" fontId="85" fillId="0" borderId="21" xfId="0" applyNumberFormat="1" applyFont="1" applyBorder="1" applyAlignment="1">
      <alignment vertical="center"/>
    </xf>
    <xf numFmtId="49" fontId="85" fillId="0" borderId="22" xfId="0" applyNumberFormat="1" applyFont="1" applyBorder="1" applyAlignment="1">
      <alignment vertical="center"/>
    </xf>
    <xf numFmtId="49" fontId="85" fillId="35" borderId="0" xfId="0" applyNumberFormat="1" applyFont="1" applyFill="1" applyBorder="1" applyAlignment="1">
      <alignment vertical="center"/>
    </xf>
    <xf numFmtId="0" fontId="85" fillId="35" borderId="12" xfId="0" applyFont="1" applyFill="1" applyBorder="1" applyAlignment="1">
      <alignment vertical="center"/>
    </xf>
    <xf numFmtId="49" fontId="85" fillId="35" borderId="12" xfId="0" applyNumberFormat="1" applyFont="1" applyFill="1" applyBorder="1" applyAlignment="1">
      <alignment vertical="center"/>
    </xf>
    <xf numFmtId="49" fontId="85" fillId="35" borderId="22" xfId="0" applyNumberFormat="1" applyFont="1" applyFill="1" applyBorder="1" applyAlignment="1">
      <alignment vertical="center"/>
    </xf>
    <xf numFmtId="49" fontId="79" fillId="0" borderId="12" xfId="0" applyNumberFormat="1" applyFont="1" applyBorder="1" applyAlignment="1">
      <alignment horizontal="center" vertical="center"/>
    </xf>
    <xf numFmtId="49" fontId="85" fillId="0" borderId="14" xfId="0" applyNumberFormat="1" applyFont="1" applyBorder="1" applyAlignment="1">
      <alignment horizontal="center" vertical="center"/>
    </xf>
    <xf numFmtId="1" fontId="85" fillId="0" borderId="14" xfId="0" applyNumberFormat="1" applyFont="1" applyBorder="1" applyAlignment="1">
      <alignment horizontal="center" vertical="center"/>
    </xf>
    <xf numFmtId="49" fontId="79" fillId="0" borderId="14" xfId="0" applyNumberFormat="1" applyFont="1" applyBorder="1" applyAlignment="1">
      <alignment vertical="center"/>
    </xf>
    <xf numFmtId="49" fontId="80" fillId="0" borderId="14" xfId="0" applyNumberFormat="1" applyFont="1" applyBorder="1" applyAlignment="1">
      <alignment vertical="center"/>
    </xf>
    <xf numFmtId="49" fontId="87" fillId="0" borderId="14" xfId="0" applyNumberFormat="1" applyFont="1" applyBorder="1" applyAlignment="1">
      <alignment horizontal="right" vertical="center"/>
    </xf>
    <xf numFmtId="49" fontId="87" fillId="0" borderId="12" xfId="0" applyNumberFormat="1" applyFont="1" applyBorder="1" applyAlignment="1">
      <alignment horizontal="right" vertical="center"/>
    </xf>
    <xf numFmtId="0" fontId="77" fillId="33" borderId="23" xfId="0" applyFont="1" applyFill="1" applyBorder="1" applyAlignment="1">
      <alignment vertical="center"/>
    </xf>
    <xf numFmtId="0" fontId="77" fillId="33" borderId="14" xfId="0" applyFont="1" applyFill="1" applyBorder="1" applyAlignment="1">
      <alignment vertical="center"/>
    </xf>
    <xf numFmtId="0" fontId="77" fillId="33" borderId="24" xfId="0" applyFont="1" applyFill="1" applyBorder="1" applyAlignment="1">
      <alignment vertical="center"/>
    </xf>
    <xf numFmtId="49" fontId="77" fillId="33" borderId="23" xfId="0" applyNumberFormat="1" applyFont="1" applyFill="1" applyBorder="1" applyAlignment="1">
      <alignment horizontal="center" vertical="center"/>
    </xf>
    <xf numFmtId="49" fontId="77" fillId="33" borderId="14" xfId="0" applyNumberFormat="1" applyFont="1" applyFill="1" applyBorder="1" applyAlignment="1">
      <alignment vertical="center"/>
    </xf>
    <xf numFmtId="49" fontId="77" fillId="33" borderId="14" xfId="0" applyNumberFormat="1" applyFont="1" applyFill="1" applyBorder="1" applyAlignment="1">
      <alignment horizontal="center" vertical="center"/>
    </xf>
    <xf numFmtId="49" fontId="77" fillId="33" borderId="24" xfId="0" applyNumberFormat="1" applyFont="1" applyFill="1" applyBorder="1" applyAlignment="1">
      <alignment horizontal="center" vertical="center"/>
    </xf>
    <xf numFmtId="49" fontId="78" fillId="33" borderId="14" xfId="0" applyNumberFormat="1" applyFont="1" applyFill="1" applyBorder="1" applyAlignment="1">
      <alignment vertical="center"/>
    </xf>
    <xf numFmtId="49" fontId="78" fillId="33" borderId="24" xfId="0" applyNumberFormat="1" applyFont="1" applyFill="1" applyBorder="1" applyAlignment="1">
      <alignment vertical="center"/>
    </xf>
    <xf numFmtId="49" fontId="77" fillId="33" borderId="23" xfId="0" applyNumberFormat="1" applyFont="1" applyFill="1" applyBorder="1" applyAlignment="1">
      <alignment horizontal="left" vertical="center"/>
    </xf>
    <xf numFmtId="49" fontId="77" fillId="33" borderId="14" xfId="0" applyNumberFormat="1" applyFont="1" applyFill="1" applyBorder="1" applyAlignment="1">
      <alignment horizontal="left" vertical="center"/>
    </xf>
    <xf numFmtId="49" fontId="77" fillId="0" borderId="14" xfId="0" applyNumberFormat="1" applyFont="1" applyBorder="1" applyAlignment="1">
      <alignment horizontal="left" vertical="center"/>
    </xf>
    <xf numFmtId="49" fontId="78" fillId="34" borderId="24" xfId="0" applyNumberFormat="1" applyFont="1" applyFill="1" applyBorder="1" applyAlignment="1">
      <alignment vertical="center"/>
    </xf>
    <xf numFmtId="0" fontId="0" fillId="0" borderId="19" xfId="0" applyFont="1" applyBorder="1" applyAlignment="1">
      <alignment vertical="center"/>
    </xf>
    <xf numFmtId="49" fontId="83" fillId="0" borderId="16" xfId="0" applyNumberFormat="1" applyFont="1" applyBorder="1" applyAlignment="1">
      <alignment vertical="center"/>
    </xf>
    <xf numFmtId="49" fontId="83" fillId="0" borderId="22" xfId="0" applyNumberFormat="1" applyFont="1" applyBorder="1" applyAlignment="1">
      <alignment vertical="center"/>
    </xf>
    <xf numFmtId="49" fontId="83" fillId="0" borderId="17" xfId="0" applyNumberFormat="1" applyFont="1" applyBorder="1" applyAlignment="1">
      <alignment horizontal="right" vertical="center"/>
    </xf>
    <xf numFmtId="49" fontId="83" fillId="0" borderId="16" xfId="0" applyNumberFormat="1" applyFont="1" applyBorder="1" applyAlignment="1">
      <alignment horizontal="center" vertical="center"/>
    </xf>
    <xf numFmtId="0" fontId="83" fillId="34" borderId="17" xfId="0" applyFont="1" applyFill="1" applyBorder="1" applyAlignment="1">
      <alignment vertical="center"/>
    </xf>
    <xf numFmtId="0" fontId="83" fillId="34" borderId="22" xfId="0" applyFont="1" applyFill="1" applyBorder="1" applyAlignment="1">
      <alignment vertical="center"/>
    </xf>
    <xf numFmtId="49" fontId="83" fillId="34" borderId="17" xfId="0" applyNumberFormat="1" applyFont="1" applyFill="1" applyBorder="1" applyAlignment="1">
      <alignment vertical="center"/>
    </xf>
    <xf numFmtId="49" fontId="84" fillId="0" borderId="22" xfId="0" applyNumberFormat="1" applyFont="1" applyBorder="1" applyAlignment="1">
      <alignment vertical="center"/>
    </xf>
    <xf numFmtId="49" fontId="84" fillId="0" borderId="17" xfId="0" applyNumberFormat="1" applyFont="1" applyBorder="1" applyAlignment="1">
      <alignment vertical="center"/>
    </xf>
    <xf numFmtId="49" fontId="77" fillId="34" borderId="16" xfId="0" applyNumberFormat="1" applyFont="1" applyFill="1" applyBorder="1" applyAlignment="1">
      <alignment vertical="center"/>
    </xf>
    <xf numFmtId="49" fontId="77" fillId="33" borderId="22" xfId="0" applyNumberFormat="1" applyFont="1" applyFill="1" applyBorder="1" applyAlignment="1">
      <alignment vertical="center"/>
    </xf>
    <xf numFmtId="49" fontId="84" fillId="33" borderId="17" xfId="0" applyNumberFormat="1" applyFont="1" applyFill="1" applyBorder="1" applyAlignment="1">
      <alignment vertical="center"/>
    </xf>
    <xf numFmtId="49" fontId="83" fillId="0" borderId="19" xfId="0" applyNumberFormat="1" applyFont="1" applyBorder="1" applyAlignment="1">
      <alignment vertical="center"/>
    </xf>
    <xf numFmtId="49" fontId="83" fillId="0" borderId="0" xfId="0" applyNumberFormat="1" applyFont="1" applyAlignment="1">
      <alignment vertical="center"/>
    </xf>
    <xf numFmtId="49" fontId="83" fillId="0" borderId="18" xfId="0" applyNumberFormat="1" applyFont="1" applyBorder="1" applyAlignment="1">
      <alignment horizontal="right" vertical="center"/>
    </xf>
    <xf numFmtId="49" fontId="83" fillId="0" borderId="19" xfId="0" applyNumberFormat="1" applyFont="1" applyBorder="1" applyAlignment="1">
      <alignment horizontal="center" vertical="center"/>
    </xf>
    <xf numFmtId="0" fontId="83" fillId="34" borderId="18" xfId="0" applyFont="1" applyFill="1" applyBorder="1" applyAlignment="1">
      <alignment vertical="center"/>
    </xf>
    <xf numFmtId="0" fontId="83" fillId="34" borderId="0" xfId="0" applyFont="1" applyFill="1" applyBorder="1" applyAlignment="1">
      <alignment vertical="center"/>
    </xf>
    <xf numFmtId="49" fontId="83" fillId="34" borderId="18" xfId="0" applyNumberFormat="1" applyFont="1" applyFill="1" applyBorder="1" applyAlignment="1">
      <alignment vertical="center"/>
    </xf>
    <xf numFmtId="49" fontId="84" fillId="0" borderId="0" xfId="0" applyNumberFormat="1" applyFont="1" applyAlignment="1">
      <alignment vertical="center"/>
    </xf>
    <xf numFmtId="49" fontId="84" fillId="0" borderId="18" xfId="0" applyNumberFormat="1" applyFont="1" applyBorder="1" applyAlignment="1">
      <alignment vertical="center"/>
    </xf>
    <xf numFmtId="0" fontId="83" fillId="0" borderId="25" xfId="0" applyFont="1" applyBorder="1" applyAlignment="1">
      <alignment vertical="center"/>
    </xf>
    <xf numFmtId="49" fontId="84" fillId="0" borderId="12" xfId="0" applyNumberFormat="1" applyFont="1" applyBorder="1" applyAlignment="1">
      <alignment vertical="center"/>
    </xf>
    <xf numFmtId="49" fontId="83" fillId="0" borderId="12" xfId="0" applyNumberFormat="1" applyFont="1" applyBorder="1" applyAlignment="1">
      <alignment vertical="center"/>
    </xf>
    <xf numFmtId="49" fontId="84" fillId="0" borderId="21" xfId="0" applyNumberFormat="1" applyFont="1" applyBorder="1" applyAlignment="1">
      <alignment vertical="center"/>
    </xf>
    <xf numFmtId="49" fontId="83" fillId="0" borderId="25" xfId="0" applyNumberFormat="1" applyFont="1" applyBorder="1" applyAlignment="1">
      <alignment vertical="center"/>
    </xf>
    <xf numFmtId="49" fontId="83" fillId="0" borderId="21" xfId="0" applyNumberFormat="1" applyFont="1" applyBorder="1" applyAlignment="1">
      <alignment horizontal="right" vertical="center"/>
    </xf>
    <xf numFmtId="0" fontId="83" fillId="33" borderId="16" xfId="0" applyFont="1" applyFill="1" applyBorder="1" applyAlignment="1">
      <alignment vertical="center"/>
    </xf>
    <xf numFmtId="49" fontId="83" fillId="33" borderId="22" xfId="0" applyNumberFormat="1" applyFont="1" applyFill="1" applyBorder="1" applyAlignment="1">
      <alignment horizontal="right" vertical="center"/>
    </xf>
    <xf numFmtId="49" fontId="83" fillId="33" borderId="17" xfId="0" applyNumberFormat="1" applyFont="1" applyFill="1" applyBorder="1" applyAlignment="1">
      <alignment horizontal="right" vertical="center"/>
    </xf>
    <xf numFmtId="0" fontId="77" fillId="33" borderId="25" xfId="0" applyFont="1" applyFill="1" applyBorder="1" applyAlignment="1">
      <alignment vertical="center"/>
    </xf>
    <xf numFmtId="0" fontId="77" fillId="33" borderId="12" xfId="0" applyFont="1" applyFill="1" applyBorder="1" applyAlignment="1">
      <alignment vertical="center"/>
    </xf>
    <xf numFmtId="0" fontId="77" fillId="33" borderId="21" xfId="0" applyFont="1" applyFill="1" applyBorder="1" applyAlignment="1">
      <alignment vertical="center"/>
    </xf>
    <xf numFmtId="0" fontId="83" fillId="0" borderId="18" xfId="0" applyFont="1" applyBorder="1" applyAlignment="1">
      <alignment horizontal="right" vertical="center"/>
    </xf>
    <xf numFmtId="0" fontId="83" fillId="0" borderId="21" xfId="0" applyFont="1" applyBorder="1" applyAlignment="1">
      <alignment horizontal="right" vertical="center"/>
    </xf>
    <xf numFmtId="49" fontId="83" fillId="0" borderId="25" xfId="0" applyNumberFormat="1" applyFont="1" applyBorder="1" applyAlignment="1">
      <alignment horizontal="center" vertical="center"/>
    </xf>
    <xf numFmtId="0" fontId="83" fillId="34" borderId="21" xfId="0" applyFont="1" applyFill="1" applyBorder="1" applyAlignment="1">
      <alignment vertical="center"/>
    </xf>
    <xf numFmtId="0" fontId="83" fillId="34" borderId="12" xfId="0" applyFont="1" applyFill="1" applyBorder="1" applyAlignment="1">
      <alignment vertical="center"/>
    </xf>
    <xf numFmtId="49" fontId="83" fillId="34" borderId="21" xfId="0" applyNumberFormat="1" applyFont="1" applyFill="1" applyBorder="1" applyAlignment="1">
      <alignment vertical="center"/>
    </xf>
    <xf numFmtId="0" fontId="88" fillId="34" borderId="21" xfId="0" applyFont="1" applyFill="1" applyBorder="1" applyAlignment="1">
      <alignment horizontal="right" vertical="center"/>
    </xf>
    <xf numFmtId="0" fontId="0" fillId="0" borderId="22" xfId="0" applyFont="1" applyBorder="1" applyAlignment="1">
      <alignment/>
    </xf>
    <xf numFmtId="49" fontId="75" fillId="0" borderId="0" xfId="0" applyNumberFormat="1" applyFont="1" applyAlignment="1">
      <alignment/>
    </xf>
    <xf numFmtId="49" fontId="76" fillId="0" borderId="0" xfId="0" applyNumberFormat="1" applyFont="1" applyAlignment="1">
      <alignment/>
    </xf>
    <xf numFmtId="49" fontId="77" fillId="33" borderId="0" xfId="0" applyNumberFormat="1" applyFont="1" applyFill="1" applyBorder="1" applyAlignment="1">
      <alignment vertical="center"/>
    </xf>
    <xf numFmtId="49" fontId="78" fillId="33" borderId="0" xfId="0" applyNumberFormat="1" applyFont="1" applyFill="1" applyBorder="1" applyAlignment="1">
      <alignment vertical="center"/>
    </xf>
    <xf numFmtId="49" fontId="77" fillId="33" borderId="0" xfId="0" applyNumberFormat="1" applyFont="1" applyFill="1" applyBorder="1" applyAlignment="1">
      <alignment horizontal="right" vertical="center"/>
    </xf>
    <xf numFmtId="49" fontId="79" fillId="0" borderId="10" xfId="0" applyNumberFormat="1" applyFont="1" applyBorder="1" applyAlignment="1">
      <alignment vertical="center"/>
    </xf>
    <xf numFmtId="49" fontId="80" fillId="0" borderId="10" xfId="0" applyNumberFormat="1" applyFont="1" applyBorder="1" applyAlignment="1">
      <alignment vertical="center"/>
    </xf>
    <xf numFmtId="49" fontId="81" fillId="0" borderId="10" xfId="0" applyNumberFormat="1" applyFont="1" applyBorder="1" applyAlignment="1">
      <alignment vertical="center"/>
    </xf>
    <xf numFmtId="0" fontId="79" fillId="0" borderId="10" xfId="0" applyFont="1" applyBorder="1" applyAlignment="1">
      <alignment horizontal="right" vertical="center"/>
    </xf>
    <xf numFmtId="49" fontId="79" fillId="0" borderId="10" xfId="0" applyNumberFormat="1" applyFont="1" applyBorder="1" applyAlignment="1">
      <alignment horizontal="right" vertical="center"/>
    </xf>
    <xf numFmtId="0" fontId="82" fillId="0" borderId="10" xfId="0" applyFont="1" applyBorder="1" applyAlignment="1">
      <alignment vertical="center"/>
    </xf>
    <xf numFmtId="0" fontId="82" fillId="0" borderId="0" xfId="0" applyFont="1" applyAlignment="1">
      <alignment vertical="center"/>
    </xf>
    <xf numFmtId="0" fontId="80" fillId="0" borderId="0" xfId="0" applyFont="1" applyAlignment="1">
      <alignment vertical="center"/>
    </xf>
    <xf numFmtId="49" fontId="83" fillId="33" borderId="11" xfId="0" applyNumberFormat="1" applyFont="1" applyFill="1" applyBorder="1" applyAlignment="1">
      <alignment horizontal="right" vertical="center"/>
    </xf>
    <xf numFmtId="49" fontId="83" fillId="33" borderId="11" xfId="0" applyNumberFormat="1" applyFont="1" applyFill="1" applyBorder="1" applyAlignment="1">
      <alignment horizontal="center" vertical="center"/>
    </xf>
    <xf numFmtId="49" fontId="83" fillId="33" borderId="11" xfId="0" applyNumberFormat="1" applyFont="1" applyFill="1" applyBorder="1" applyAlignment="1">
      <alignment horizontal="left" vertical="center"/>
    </xf>
    <xf numFmtId="49" fontId="84" fillId="33" borderId="11" xfId="0" applyNumberFormat="1" applyFont="1" applyFill="1" applyBorder="1" applyAlignment="1">
      <alignment horizontal="center" vertical="center"/>
    </xf>
    <xf numFmtId="49" fontId="84" fillId="33" borderId="11" xfId="0" applyNumberFormat="1" applyFont="1" applyFill="1" applyBorder="1" applyAlignment="1">
      <alignment vertical="center"/>
    </xf>
    <xf numFmtId="49" fontId="79" fillId="33" borderId="0" xfId="0" applyNumberFormat="1" applyFont="1" applyFill="1" applyBorder="1" applyAlignment="1">
      <alignment horizontal="center" vertical="center"/>
    </xf>
    <xf numFmtId="0" fontId="85" fillId="0" borderId="12" xfId="0" applyFont="1" applyBorder="1" applyAlignment="1">
      <alignment vertical="center"/>
    </xf>
    <xf numFmtId="0" fontId="89" fillId="36" borderId="12" xfId="0" applyFont="1" applyFill="1" applyBorder="1" applyAlignment="1">
      <alignment horizontal="center"/>
    </xf>
    <xf numFmtId="0" fontId="79" fillId="0" borderId="12" xfId="0" applyFont="1" applyBorder="1" applyAlignment="1">
      <alignment vertical="center"/>
    </xf>
    <xf numFmtId="49" fontId="85" fillId="0" borderId="12" xfId="0" applyNumberFormat="1" applyFont="1" applyBorder="1" applyAlignment="1">
      <alignment horizontal="left" vertical="center"/>
    </xf>
    <xf numFmtId="49" fontId="85" fillId="0" borderId="12" xfId="0" applyNumberFormat="1" applyFont="1" applyBorder="1" applyAlignment="1">
      <alignment vertical="center"/>
    </xf>
    <xf numFmtId="49" fontId="85" fillId="0" borderId="0" xfId="0" applyNumberFormat="1" applyFont="1" applyAlignment="1">
      <alignment vertical="center"/>
    </xf>
    <xf numFmtId="49" fontId="85" fillId="33" borderId="0" xfId="0" applyNumberFormat="1" applyFont="1" applyFill="1" applyBorder="1" applyAlignment="1">
      <alignment horizontal="center" vertical="center"/>
    </xf>
    <xf numFmtId="0" fontId="85" fillId="0" borderId="14" xfId="0" applyFont="1" applyBorder="1" applyAlignment="1">
      <alignment vertical="center"/>
    </xf>
    <xf numFmtId="0" fontId="8" fillId="37" borderId="12" xfId="0" applyFont="1" applyFill="1" applyBorder="1" applyAlignment="1">
      <alignment wrapText="1"/>
    </xf>
    <xf numFmtId="0" fontId="90" fillId="37" borderId="24" xfId="0" applyFont="1" applyFill="1" applyBorder="1" applyAlignment="1">
      <alignment horizontal="right"/>
    </xf>
    <xf numFmtId="0" fontId="85" fillId="0" borderId="16" xfId="0" applyFont="1" applyBorder="1" applyAlignment="1">
      <alignment vertical="center"/>
    </xf>
    <xf numFmtId="0" fontId="2" fillId="37" borderId="17" xfId="0" applyFont="1" applyFill="1" applyBorder="1" applyAlignment="1">
      <alignment wrapText="1"/>
    </xf>
    <xf numFmtId="0" fontId="85" fillId="0" borderId="25" xfId="0" applyFont="1" applyBorder="1" applyAlignment="1">
      <alignment vertical="center"/>
    </xf>
    <xf numFmtId="49" fontId="2" fillId="0" borderId="12" xfId="0" applyNumberFormat="1" applyFont="1" applyBorder="1" applyAlignment="1">
      <alignment wrapText="1"/>
    </xf>
    <xf numFmtId="49" fontId="2" fillId="0" borderId="21" xfId="0" applyNumberFormat="1" applyFont="1" applyBorder="1" applyAlignment="1">
      <alignment wrapText="1"/>
    </xf>
    <xf numFmtId="0" fontId="85" fillId="0" borderId="16" xfId="0" applyFont="1" applyBorder="1" applyAlignment="1">
      <alignment horizontal="center" vertical="center"/>
    </xf>
    <xf numFmtId="49" fontId="85" fillId="0" borderId="17" xfId="0" applyNumberFormat="1" applyFont="1" applyBorder="1" applyAlignment="1">
      <alignment vertical="center"/>
    </xf>
    <xf numFmtId="49" fontId="85" fillId="0" borderId="19" xfId="0" applyNumberFormat="1" applyFont="1" applyBorder="1" applyAlignment="1">
      <alignment vertical="center"/>
    </xf>
    <xf numFmtId="0" fontId="2" fillId="37" borderId="21" xfId="0" applyFont="1" applyFill="1" applyBorder="1" applyAlignment="1">
      <alignment wrapText="1"/>
    </xf>
    <xf numFmtId="49" fontId="2" fillId="0" borderId="0" xfId="0" applyNumberFormat="1" applyFont="1" applyAlignment="1">
      <alignment wrapText="1"/>
    </xf>
    <xf numFmtId="0" fontId="84" fillId="0" borderId="0" xfId="0" applyFont="1" applyAlignment="1">
      <alignment horizontal="right" vertical="center"/>
    </xf>
    <xf numFmtId="0" fontId="2" fillId="37" borderId="18" xfId="0" applyFont="1" applyFill="1" applyBorder="1" applyAlignment="1">
      <alignment wrapText="1"/>
    </xf>
    <xf numFmtId="49" fontId="85" fillId="0" borderId="0" xfId="0" applyNumberFormat="1" applyFont="1" applyAlignment="1">
      <alignment horizontal="left" vertical="center"/>
    </xf>
    <xf numFmtId="49" fontId="2" fillId="0" borderId="18" xfId="0" applyNumberFormat="1" applyFont="1" applyBorder="1" applyAlignment="1">
      <alignment wrapText="1"/>
    </xf>
    <xf numFmtId="0" fontId="90" fillId="37" borderId="21" xfId="0" applyFont="1" applyFill="1" applyBorder="1" applyAlignment="1">
      <alignment horizontal="right"/>
    </xf>
    <xf numFmtId="49" fontId="85" fillId="0" borderId="18" xfId="0" applyNumberFormat="1" applyFont="1" applyBorder="1" applyAlignment="1">
      <alignment vertical="center"/>
    </xf>
    <xf numFmtId="0" fontId="80" fillId="0" borderId="0" xfId="0" applyFont="1" applyAlignment="1">
      <alignment horizontal="center" vertical="center"/>
    </xf>
    <xf numFmtId="0" fontId="79" fillId="0" borderId="14" xfId="0" applyFont="1" applyBorder="1" applyAlignment="1">
      <alignment vertical="center"/>
    </xf>
    <xf numFmtId="49" fontId="2" fillId="0" borderId="0" xfId="0" applyNumberFormat="1" applyFont="1" applyBorder="1" applyAlignment="1">
      <alignment wrapText="1"/>
    </xf>
    <xf numFmtId="0" fontId="91" fillId="34" borderId="0" xfId="0" applyFont="1" applyFill="1" applyBorder="1" applyAlignment="1">
      <alignment horizontal="right" vertical="center"/>
    </xf>
    <xf numFmtId="0" fontId="2" fillId="0" borderId="0" xfId="0" applyFont="1" applyBorder="1" applyAlignment="1">
      <alignment wrapText="1"/>
    </xf>
    <xf numFmtId="0" fontId="85" fillId="0" borderId="21" xfId="0" applyFont="1" applyBorder="1" applyAlignment="1">
      <alignment horizontal="right" vertical="center"/>
    </xf>
    <xf numFmtId="0" fontId="2" fillId="37" borderId="0" xfId="0" applyFont="1" applyFill="1" applyBorder="1" applyAlignment="1">
      <alignment wrapText="1"/>
    </xf>
    <xf numFmtId="0" fontId="85" fillId="0" borderId="22" xfId="0" applyFont="1" applyBorder="1" applyAlignment="1">
      <alignment horizontal="center" vertical="center"/>
    </xf>
    <xf numFmtId="0" fontId="86" fillId="34" borderId="17" xfId="0" applyFont="1" applyFill="1" applyBorder="1" applyAlignment="1">
      <alignment vertical="center"/>
    </xf>
    <xf numFmtId="49" fontId="85" fillId="0" borderId="21" xfId="0" applyNumberFormat="1" applyFont="1" applyBorder="1" applyAlignment="1">
      <alignment vertical="center"/>
    </xf>
    <xf numFmtId="49" fontId="85" fillId="0" borderId="22" xfId="0" applyNumberFormat="1" applyFont="1" applyBorder="1" applyAlignment="1">
      <alignment vertical="center"/>
    </xf>
    <xf numFmtId="49" fontId="83" fillId="33" borderId="19" xfId="0" applyNumberFormat="1" applyFont="1" applyFill="1" applyBorder="1" applyAlignment="1">
      <alignment horizontal="center" vertical="center"/>
    </xf>
    <xf numFmtId="49" fontId="2" fillId="35" borderId="0" xfId="0" applyNumberFormat="1" applyFont="1" applyFill="1" applyBorder="1" applyAlignment="1">
      <alignment wrapText="1"/>
    </xf>
    <xf numFmtId="49" fontId="83" fillId="35" borderId="0" xfId="0" applyNumberFormat="1" applyFont="1" applyFill="1" applyBorder="1" applyAlignment="1">
      <alignment horizontal="center" vertical="center"/>
    </xf>
    <xf numFmtId="49" fontId="85" fillId="35" borderId="0" xfId="0" applyNumberFormat="1" applyFont="1" applyFill="1" applyBorder="1" applyAlignment="1">
      <alignment vertical="center"/>
    </xf>
    <xf numFmtId="0" fontId="85" fillId="35" borderId="12" xfId="0" applyFont="1" applyFill="1" applyBorder="1" applyAlignment="1">
      <alignment vertical="center"/>
    </xf>
    <xf numFmtId="49" fontId="2" fillId="35" borderId="12" xfId="0" applyNumberFormat="1" applyFont="1" applyFill="1" applyBorder="1" applyAlignment="1">
      <alignment wrapText="1"/>
    </xf>
    <xf numFmtId="0" fontId="2" fillId="34" borderId="0" xfId="0" applyFont="1" applyFill="1" applyBorder="1" applyAlignment="1">
      <alignment wrapText="1"/>
    </xf>
    <xf numFmtId="0" fontId="84" fillId="35" borderId="22" xfId="0" applyFont="1" applyFill="1" applyBorder="1" applyAlignment="1">
      <alignment horizontal="right" vertical="center"/>
    </xf>
    <xf numFmtId="0" fontId="85" fillId="35" borderId="25" xfId="0" applyFont="1" applyFill="1" applyBorder="1" applyAlignment="1">
      <alignment vertical="center"/>
    </xf>
    <xf numFmtId="49" fontId="85" fillId="35" borderId="12" xfId="0" applyNumberFormat="1" applyFont="1" applyFill="1" applyBorder="1" applyAlignment="1">
      <alignment vertical="center"/>
    </xf>
    <xf numFmtId="49" fontId="2" fillId="35" borderId="21" xfId="0" applyNumberFormat="1" applyFont="1" applyFill="1" applyBorder="1" applyAlignment="1">
      <alignment wrapText="1"/>
    </xf>
    <xf numFmtId="49" fontId="85" fillId="35" borderId="16" xfId="0" applyNumberFormat="1" applyFont="1" applyFill="1" applyBorder="1" applyAlignment="1">
      <alignment horizontal="center" vertical="center"/>
    </xf>
    <xf numFmtId="49" fontId="85" fillId="35" borderId="22" xfId="0" applyNumberFormat="1" applyFont="1" applyFill="1" applyBorder="1" applyAlignment="1">
      <alignment vertical="center"/>
    </xf>
    <xf numFmtId="49" fontId="85" fillId="35" borderId="19" xfId="0" applyNumberFormat="1" applyFont="1" applyFill="1" applyBorder="1" applyAlignment="1">
      <alignment vertical="center"/>
    </xf>
    <xf numFmtId="49" fontId="85" fillId="0" borderId="18" xfId="0" applyNumberFormat="1" applyFont="1" applyBorder="1" applyAlignment="1">
      <alignment horizontal="left" vertical="center"/>
    </xf>
    <xf numFmtId="49" fontId="87" fillId="0" borderId="21" xfId="0" applyNumberFormat="1" applyFont="1" applyBorder="1" applyAlignment="1">
      <alignment horizontal="right" vertical="center"/>
    </xf>
    <xf numFmtId="49" fontId="87" fillId="0" borderId="0" xfId="0" applyNumberFormat="1" applyFont="1" applyAlignment="1">
      <alignment horizontal="right" vertical="center"/>
    </xf>
    <xf numFmtId="49" fontId="79" fillId="0" borderId="12" xfId="0" applyNumberFormat="1" applyFont="1" applyBorder="1" applyAlignment="1">
      <alignment horizontal="center" vertical="center"/>
    </xf>
    <xf numFmtId="49" fontId="85" fillId="0" borderId="14" xfId="0" applyNumberFormat="1" applyFont="1" applyBorder="1" applyAlignment="1">
      <alignment horizontal="center" vertical="center"/>
    </xf>
    <xf numFmtId="1" fontId="85" fillId="0" borderId="14" xfId="0" applyNumberFormat="1" applyFont="1" applyBorder="1" applyAlignment="1">
      <alignment horizontal="center" vertical="center"/>
    </xf>
    <xf numFmtId="49" fontId="79" fillId="0" borderId="14" xfId="0" applyNumberFormat="1" applyFont="1" applyBorder="1" applyAlignment="1">
      <alignment vertical="center"/>
    </xf>
    <xf numFmtId="49" fontId="80" fillId="0" borderId="14" xfId="0" applyNumberFormat="1" applyFont="1" applyBorder="1" applyAlignment="1">
      <alignment vertical="center"/>
    </xf>
    <xf numFmtId="49" fontId="87" fillId="0" borderId="14" xfId="0" applyNumberFormat="1" applyFont="1" applyBorder="1" applyAlignment="1">
      <alignment horizontal="right" vertical="center"/>
    </xf>
    <xf numFmtId="49" fontId="87" fillId="0" borderId="12" xfId="0" applyNumberFormat="1" applyFont="1" applyBorder="1" applyAlignment="1">
      <alignment horizontal="right" vertical="center"/>
    </xf>
    <xf numFmtId="0" fontId="77" fillId="33" borderId="23" xfId="0" applyFont="1" applyFill="1" applyBorder="1" applyAlignment="1">
      <alignment vertical="center"/>
    </xf>
    <xf numFmtId="0" fontId="77" fillId="33" borderId="14" xfId="0" applyFont="1" applyFill="1" applyBorder="1" applyAlignment="1">
      <alignment vertical="center"/>
    </xf>
    <xf numFmtId="0" fontId="77" fillId="33" borderId="24" xfId="0" applyFont="1" applyFill="1" applyBorder="1" applyAlignment="1">
      <alignment vertical="center"/>
    </xf>
    <xf numFmtId="49" fontId="77" fillId="33" borderId="23" xfId="0" applyNumberFormat="1" applyFont="1" applyFill="1" applyBorder="1" applyAlignment="1">
      <alignment horizontal="center" vertical="center"/>
    </xf>
    <xf numFmtId="49" fontId="77" fillId="33" borderId="14" xfId="0" applyNumberFormat="1" applyFont="1" applyFill="1" applyBorder="1" applyAlignment="1">
      <alignment vertical="center"/>
    </xf>
    <xf numFmtId="49" fontId="77" fillId="33" borderId="14" xfId="0" applyNumberFormat="1" applyFont="1" applyFill="1" applyBorder="1" applyAlignment="1">
      <alignment horizontal="center" vertical="center"/>
    </xf>
    <xf numFmtId="49" fontId="77" fillId="33" borderId="24" xfId="0" applyNumberFormat="1" applyFont="1" applyFill="1" applyBorder="1" applyAlignment="1">
      <alignment horizontal="center" vertical="center"/>
    </xf>
    <xf numFmtId="49" fontId="78" fillId="33" borderId="14" xfId="0" applyNumberFormat="1" applyFont="1" applyFill="1" applyBorder="1" applyAlignment="1">
      <alignment vertical="center"/>
    </xf>
    <xf numFmtId="49" fontId="78" fillId="33" borderId="24" xfId="0" applyNumberFormat="1" applyFont="1" applyFill="1" applyBorder="1" applyAlignment="1">
      <alignment vertical="center"/>
    </xf>
    <xf numFmtId="49" fontId="77" fillId="33" borderId="23" xfId="0" applyNumberFormat="1" applyFont="1" applyFill="1" applyBorder="1" applyAlignment="1">
      <alignment horizontal="left" vertical="center"/>
    </xf>
    <xf numFmtId="49" fontId="77" fillId="33" borderId="14" xfId="0" applyNumberFormat="1" applyFont="1" applyFill="1" applyBorder="1" applyAlignment="1">
      <alignment horizontal="left" vertical="center"/>
    </xf>
    <xf numFmtId="49" fontId="77" fillId="0" borderId="14" xfId="0" applyNumberFormat="1" applyFont="1" applyBorder="1" applyAlignment="1">
      <alignment horizontal="left" vertical="center"/>
    </xf>
    <xf numFmtId="49" fontId="78" fillId="34" borderId="24" xfId="0" applyNumberFormat="1" applyFont="1" applyFill="1" applyBorder="1" applyAlignment="1">
      <alignment vertical="center"/>
    </xf>
    <xf numFmtId="49" fontId="83" fillId="0" borderId="16" xfId="0" applyNumberFormat="1" applyFont="1" applyBorder="1" applyAlignment="1">
      <alignment vertical="center"/>
    </xf>
    <xf numFmtId="49" fontId="83" fillId="0" borderId="22" xfId="0" applyNumberFormat="1" applyFont="1" applyBorder="1" applyAlignment="1">
      <alignment vertical="center"/>
    </xf>
    <xf numFmtId="49" fontId="83" fillId="0" borderId="17" xfId="0" applyNumberFormat="1" applyFont="1" applyBorder="1" applyAlignment="1">
      <alignment horizontal="right" vertical="center"/>
    </xf>
    <xf numFmtId="49" fontId="83" fillId="0" borderId="16" xfId="0" applyNumberFormat="1" applyFont="1" applyBorder="1" applyAlignment="1">
      <alignment horizontal="center" vertical="center"/>
    </xf>
    <xf numFmtId="0" fontId="83" fillId="34" borderId="17" xfId="0" applyFont="1" applyFill="1" applyBorder="1" applyAlignment="1">
      <alignment vertical="center"/>
    </xf>
    <xf numFmtId="0" fontId="83" fillId="34" borderId="22" xfId="0" applyFont="1" applyFill="1" applyBorder="1" applyAlignment="1">
      <alignment vertical="center"/>
    </xf>
    <xf numFmtId="49" fontId="83" fillId="34" borderId="17" xfId="0" applyNumberFormat="1" applyFont="1" applyFill="1" applyBorder="1" applyAlignment="1">
      <alignment vertical="center"/>
    </xf>
    <xf numFmtId="49" fontId="84" fillId="0" borderId="22" xfId="0" applyNumberFormat="1" applyFont="1" applyBorder="1" applyAlignment="1">
      <alignment vertical="center"/>
    </xf>
    <xf numFmtId="49" fontId="84" fillId="0" borderId="17" xfId="0" applyNumberFormat="1" applyFont="1" applyBorder="1" applyAlignment="1">
      <alignment vertical="center"/>
    </xf>
    <xf numFmtId="49" fontId="77" fillId="34" borderId="16" xfId="0" applyNumberFormat="1" applyFont="1" applyFill="1" applyBorder="1" applyAlignment="1">
      <alignment vertical="center"/>
    </xf>
    <xf numFmtId="49" fontId="77" fillId="33" borderId="22" xfId="0" applyNumberFormat="1" applyFont="1" applyFill="1" applyBorder="1" applyAlignment="1">
      <alignment vertical="center"/>
    </xf>
    <xf numFmtId="49" fontId="84" fillId="33" borderId="17" xfId="0" applyNumberFormat="1" applyFont="1" applyFill="1" applyBorder="1" applyAlignment="1">
      <alignment vertical="center"/>
    </xf>
    <xf numFmtId="49" fontId="83" fillId="0" borderId="19" xfId="0" applyNumberFormat="1" applyFont="1" applyBorder="1" applyAlignment="1">
      <alignment vertical="center"/>
    </xf>
    <xf numFmtId="49" fontId="83" fillId="0" borderId="0" xfId="0" applyNumberFormat="1" applyFont="1" applyAlignment="1">
      <alignment vertical="center"/>
    </xf>
    <xf numFmtId="49" fontId="83" fillId="0" borderId="18" xfId="0" applyNumberFormat="1" applyFont="1" applyBorder="1" applyAlignment="1">
      <alignment horizontal="right" vertical="center"/>
    </xf>
    <xf numFmtId="49" fontId="83" fillId="0" borderId="19" xfId="0" applyNumberFormat="1" applyFont="1" applyBorder="1" applyAlignment="1">
      <alignment horizontal="center" vertical="center"/>
    </xf>
    <xf numFmtId="0" fontId="83" fillId="34" borderId="18" xfId="0" applyFont="1" applyFill="1" applyBorder="1" applyAlignment="1">
      <alignment vertical="center"/>
    </xf>
    <xf numFmtId="0" fontId="83" fillId="34" borderId="0" xfId="0" applyFont="1" applyFill="1" applyBorder="1" applyAlignment="1">
      <alignment vertical="center"/>
    </xf>
    <xf numFmtId="49" fontId="83" fillId="34" borderId="18" xfId="0" applyNumberFormat="1" applyFont="1" applyFill="1" applyBorder="1" applyAlignment="1">
      <alignment vertical="center"/>
    </xf>
    <xf numFmtId="49" fontId="84" fillId="0" borderId="0" xfId="0" applyNumberFormat="1" applyFont="1" applyAlignment="1">
      <alignment vertical="center"/>
    </xf>
    <xf numFmtId="49" fontId="84" fillId="0" borderId="18" xfId="0" applyNumberFormat="1" applyFont="1" applyBorder="1" applyAlignment="1">
      <alignment vertical="center"/>
    </xf>
    <xf numFmtId="0" fontId="83" fillId="0" borderId="25" xfId="0" applyFont="1" applyBorder="1" applyAlignment="1">
      <alignment vertical="center"/>
    </xf>
    <xf numFmtId="49" fontId="84" fillId="0" borderId="12" xfId="0" applyNumberFormat="1" applyFont="1" applyBorder="1" applyAlignment="1">
      <alignment vertical="center"/>
    </xf>
    <xf numFmtId="49" fontId="83" fillId="0" borderId="12" xfId="0" applyNumberFormat="1" applyFont="1" applyBorder="1" applyAlignment="1">
      <alignment vertical="center"/>
    </xf>
    <xf numFmtId="49" fontId="84" fillId="0" borderId="21" xfId="0" applyNumberFormat="1" applyFont="1" applyBorder="1" applyAlignment="1">
      <alignment vertical="center"/>
    </xf>
    <xf numFmtId="49" fontId="83" fillId="0" borderId="25" xfId="0" applyNumberFormat="1" applyFont="1" applyBorder="1" applyAlignment="1">
      <alignment vertical="center"/>
    </xf>
    <xf numFmtId="49" fontId="83" fillId="0" borderId="21" xfId="0" applyNumberFormat="1" applyFont="1" applyBorder="1" applyAlignment="1">
      <alignment horizontal="right" vertical="center"/>
    </xf>
    <xf numFmtId="0" fontId="83" fillId="33" borderId="16" xfId="0" applyFont="1" applyFill="1" applyBorder="1" applyAlignment="1">
      <alignment vertical="center"/>
    </xf>
    <xf numFmtId="49" fontId="83" fillId="33" borderId="22" xfId="0" applyNumberFormat="1" applyFont="1" applyFill="1" applyBorder="1" applyAlignment="1">
      <alignment horizontal="right" vertical="center"/>
    </xf>
    <xf numFmtId="49" fontId="83" fillId="33" borderId="17" xfId="0" applyNumberFormat="1" applyFont="1" applyFill="1" applyBorder="1" applyAlignment="1">
      <alignment horizontal="right" vertical="center"/>
    </xf>
    <xf numFmtId="0" fontId="77" fillId="33" borderId="25" xfId="0" applyFont="1" applyFill="1" applyBorder="1" applyAlignment="1">
      <alignment vertical="center"/>
    </xf>
    <xf numFmtId="0" fontId="77" fillId="33" borderId="12" xfId="0" applyFont="1" applyFill="1" applyBorder="1" applyAlignment="1">
      <alignment vertical="center"/>
    </xf>
    <xf numFmtId="0" fontId="77" fillId="33" borderId="21" xfId="0" applyFont="1" applyFill="1" applyBorder="1" applyAlignment="1">
      <alignment vertical="center"/>
    </xf>
    <xf numFmtId="0" fontId="83" fillId="0" borderId="18" xfId="0" applyFont="1" applyBorder="1" applyAlignment="1">
      <alignment horizontal="right" vertical="center"/>
    </xf>
    <xf numFmtId="0" fontId="83" fillId="0" borderId="21" xfId="0" applyFont="1" applyBorder="1" applyAlignment="1">
      <alignment horizontal="right" vertical="center"/>
    </xf>
    <xf numFmtId="49" fontId="83" fillId="0" borderId="25" xfId="0" applyNumberFormat="1" applyFont="1" applyBorder="1" applyAlignment="1">
      <alignment horizontal="center" vertical="center"/>
    </xf>
    <xf numFmtId="0" fontId="83" fillId="34" borderId="21" xfId="0" applyFont="1" applyFill="1" applyBorder="1" applyAlignment="1">
      <alignment vertical="center"/>
    </xf>
    <xf numFmtId="0" fontId="83" fillId="34" borderId="12" xfId="0" applyFont="1" applyFill="1" applyBorder="1" applyAlignment="1">
      <alignment vertical="center"/>
    </xf>
    <xf numFmtId="49" fontId="83" fillId="34" borderId="21" xfId="0" applyNumberFormat="1" applyFont="1" applyFill="1" applyBorder="1" applyAlignment="1">
      <alignment vertical="center"/>
    </xf>
    <xf numFmtId="0" fontId="88" fillId="34" borderId="21" xfId="0" applyFont="1" applyFill="1" applyBorder="1" applyAlignment="1">
      <alignment horizontal="right" vertical="center"/>
    </xf>
    <xf numFmtId="49" fontId="92" fillId="0" borderId="0" xfId="0" applyNumberFormat="1" applyFont="1" applyAlignment="1">
      <alignment vertical="top"/>
    </xf>
    <xf numFmtId="49" fontId="93" fillId="33" borderId="0" xfId="0" applyNumberFormat="1" applyFont="1" applyFill="1" applyBorder="1" applyAlignment="1">
      <alignment vertical="top"/>
    </xf>
    <xf numFmtId="49" fontId="93" fillId="33" borderId="0" xfId="0" applyNumberFormat="1" applyFont="1" applyFill="1" applyBorder="1" applyAlignment="1">
      <alignment horizontal="left" vertical="top"/>
    </xf>
    <xf numFmtId="49" fontId="93" fillId="0" borderId="0" xfId="0" applyNumberFormat="1" applyFont="1" applyAlignment="1">
      <alignment vertical="top"/>
    </xf>
    <xf numFmtId="0" fontId="0" fillId="0" borderId="0" xfId="0" applyFont="1" applyFill="1" applyBorder="1" applyAlignment="1">
      <alignment vertical="top"/>
    </xf>
    <xf numFmtId="49" fontId="76" fillId="33" borderId="0" xfId="0" applyNumberFormat="1" applyFont="1" applyFill="1" applyBorder="1" applyAlignment="1">
      <alignment/>
    </xf>
    <xf numFmtId="49" fontId="76" fillId="33" borderId="0" xfId="0" applyNumberFormat="1" applyFont="1" applyFill="1" applyBorder="1" applyAlignment="1">
      <alignment horizontal="left"/>
    </xf>
    <xf numFmtId="0" fontId="0" fillId="0" borderId="0" xfId="0" applyFont="1" applyFill="1" applyBorder="1" applyAlignment="1">
      <alignment/>
    </xf>
    <xf numFmtId="49" fontId="77" fillId="33" borderId="0" xfId="0" applyNumberFormat="1" applyFont="1" applyFill="1" applyBorder="1" applyAlignment="1">
      <alignment horizontal="center" vertical="center"/>
    </xf>
    <xf numFmtId="49" fontId="78" fillId="33" borderId="0" xfId="0" applyNumberFormat="1" applyFont="1" applyFill="1" applyBorder="1" applyAlignment="1">
      <alignment horizontal="left" vertical="center"/>
    </xf>
    <xf numFmtId="0" fontId="2" fillId="0" borderId="0" xfId="0" applyFont="1" applyFill="1" applyBorder="1" applyAlignment="1">
      <alignment wrapText="1"/>
    </xf>
    <xf numFmtId="49" fontId="77" fillId="0" borderId="0" xfId="0" applyNumberFormat="1" applyFont="1" applyFill="1" applyBorder="1" applyAlignment="1">
      <alignment horizontal="right" vertical="center"/>
    </xf>
    <xf numFmtId="49" fontId="81" fillId="33" borderId="10" xfId="0" applyNumberFormat="1" applyFont="1" applyFill="1" applyBorder="1" applyAlignment="1">
      <alignment vertical="center"/>
    </xf>
    <xf numFmtId="49" fontId="79" fillId="0" borderId="10" xfId="0" applyNumberFormat="1" applyFont="1" applyBorder="1" applyAlignment="1">
      <alignment horizontal="center" vertical="center"/>
    </xf>
    <xf numFmtId="0" fontId="79" fillId="0" borderId="10" xfId="0" applyFont="1" applyBorder="1" applyAlignment="1">
      <alignment horizontal="left" vertical="center"/>
    </xf>
    <xf numFmtId="49" fontId="81" fillId="33" borderId="10" xfId="0" applyNumberFormat="1" applyFont="1" applyFill="1" applyBorder="1" applyAlignment="1">
      <alignment horizontal="left" vertical="center"/>
    </xf>
    <xf numFmtId="0" fontId="2" fillId="0" borderId="10" xfId="0" applyFont="1" applyBorder="1" applyAlignment="1">
      <alignment wrapText="1"/>
    </xf>
    <xf numFmtId="49" fontId="79" fillId="0" borderId="0" xfId="0" applyNumberFormat="1" applyFont="1" applyFill="1" applyBorder="1" applyAlignment="1">
      <alignment horizontal="right" vertical="center"/>
    </xf>
    <xf numFmtId="49" fontId="84" fillId="33" borderId="11" xfId="0" applyNumberFormat="1" applyFont="1" applyFill="1" applyBorder="1" applyAlignment="1">
      <alignment horizontal="left" vertical="center"/>
    </xf>
    <xf numFmtId="0" fontId="0" fillId="0" borderId="0" xfId="0" applyFont="1" applyFill="1" applyBorder="1" applyAlignment="1">
      <alignment vertical="center"/>
    </xf>
    <xf numFmtId="0" fontId="85" fillId="0" borderId="0" xfId="0" applyFont="1" applyAlignment="1">
      <alignment horizontal="center" vertical="center" wrapText="1"/>
    </xf>
    <xf numFmtId="0" fontId="85" fillId="0" borderId="12" xfId="0" applyFont="1" applyBorder="1" applyAlignment="1">
      <alignment vertical="center" wrapText="1"/>
    </xf>
    <xf numFmtId="0" fontId="85" fillId="0" borderId="12" xfId="0" applyFont="1" applyBorder="1" applyAlignment="1">
      <alignment horizontal="center" vertical="center" wrapText="1"/>
    </xf>
    <xf numFmtId="0" fontId="94" fillId="37" borderId="12" xfId="0" applyFont="1" applyFill="1" applyBorder="1" applyAlignment="1">
      <alignment horizontal="center" vertical="center" wrapText="1"/>
    </xf>
    <xf numFmtId="0" fontId="85" fillId="0" borderId="0" xfId="0" applyFont="1" applyBorder="1" applyAlignment="1">
      <alignment vertical="center" wrapText="1"/>
    </xf>
    <xf numFmtId="0" fontId="85" fillId="0" borderId="0" xfId="0" applyFont="1" applyAlignment="1">
      <alignment vertical="center" wrapText="1"/>
    </xf>
    <xf numFmtId="0" fontId="85" fillId="0" borderId="0" xfId="0" applyFont="1" applyBorder="1" applyAlignment="1">
      <alignment horizontal="left" vertical="center" wrapText="1"/>
    </xf>
    <xf numFmtId="0" fontId="86" fillId="0" borderId="0" xfId="0" applyFont="1" applyBorder="1" applyAlignment="1">
      <alignment vertical="center" wrapText="1"/>
    </xf>
    <xf numFmtId="0" fontId="86" fillId="33" borderId="0" xfId="0" applyFont="1" applyFill="1" applyBorder="1" applyAlignment="1">
      <alignment horizontal="left" vertical="center" wrapText="1"/>
    </xf>
    <xf numFmtId="0" fontId="0" fillId="34" borderId="0" xfId="0" applyFont="1" applyFill="1" applyBorder="1" applyAlignment="1">
      <alignment vertical="center" wrapText="1"/>
    </xf>
    <xf numFmtId="0" fontId="0" fillId="0" borderId="0" xfId="0" applyFont="1" applyAlignment="1">
      <alignment vertical="center" wrapText="1"/>
    </xf>
    <xf numFmtId="0" fontId="85" fillId="0" borderId="22" xfId="0" applyFont="1" applyBorder="1" applyAlignment="1">
      <alignment horizontal="center" vertical="center" wrapText="1"/>
    </xf>
    <xf numFmtId="0" fontId="85" fillId="0" borderId="22" xfId="0" applyFont="1" applyBorder="1" applyAlignment="1">
      <alignment vertical="center" wrapText="1"/>
    </xf>
    <xf numFmtId="0" fontId="0" fillId="0" borderId="22" xfId="0" applyFont="1" applyBorder="1" applyAlignment="1">
      <alignment vertical="center" wrapText="1"/>
    </xf>
    <xf numFmtId="0" fontId="84" fillId="0" borderId="22" xfId="0" applyFont="1" applyBorder="1" applyAlignment="1">
      <alignment vertical="center" wrapText="1"/>
    </xf>
    <xf numFmtId="0" fontId="88" fillId="37" borderId="17" xfId="0" applyFont="1" applyFill="1" applyBorder="1" applyAlignment="1">
      <alignment vertical="center" wrapText="1"/>
    </xf>
    <xf numFmtId="0" fontId="85" fillId="0" borderId="25" xfId="0" applyFont="1" applyBorder="1" applyAlignment="1">
      <alignment horizontal="center" vertical="center" wrapText="1"/>
    </xf>
    <xf numFmtId="0" fontId="85" fillId="0" borderId="21" xfId="0" applyFont="1" applyBorder="1" applyAlignment="1">
      <alignment horizontal="center" vertical="center" wrapText="1"/>
    </xf>
    <xf numFmtId="0" fontId="85" fillId="0" borderId="16" xfId="0" applyFont="1" applyBorder="1" applyAlignment="1">
      <alignment horizontal="center" vertical="center" wrapText="1"/>
    </xf>
    <xf numFmtId="0" fontId="85" fillId="0" borderId="17" xfId="0" applyFont="1" applyBorder="1" applyAlignment="1">
      <alignment vertical="center" wrapText="1"/>
    </xf>
    <xf numFmtId="0" fontId="85" fillId="0" borderId="19" xfId="0" applyFont="1" applyBorder="1" applyAlignment="1">
      <alignment vertical="center" wrapText="1"/>
    </xf>
    <xf numFmtId="0" fontId="95" fillId="0" borderId="22" xfId="0" applyFont="1" applyBorder="1" applyAlignment="1">
      <alignment horizontal="center" vertical="center" wrapText="1"/>
    </xf>
    <xf numFmtId="0" fontId="84" fillId="0" borderId="0" xfId="0" applyFont="1" applyAlignment="1">
      <alignment horizontal="center" vertical="center" wrapText="1"/>
    </xf>
    <xf numFmtId="0" fontId="88" fillId="37" borderId="18" xfId="0" applyFont="1" applyFill="1" applyBorder="1" applyAlignment="1">
      <alignment vertical="center" wrapText="1"/>
    </xf>
    <xf numFmtId="0" fontId="85" fillId="0" borderId="25" xfId="0" applyFont="1" applyBorder="1" applyAlignment="1">
      <alignment vertical="center" wrapText="1"/>
    </xf>
    <xf numFmtId="0" fontId="85" fillId="0" borderId="12" xfId="0" applyFont="1" applyBorder="1" applyAlignment="1">
      <alignment horizontal="left" vertical="center" wrapText="1"/>
    </xf>
    <xf numFmtId="0" fontId="85" fillId="0" borderId="18" xfId="0" applyFont="1" applyBorder="1" applyAlignment="1">
      <alignment vertical="center" wrapText="1"/>
    </xf>
    <xf numFmtId="0" fontId="85" fillId="0" borderId="17" xfId="0" applyFont="1" applyBorder="1" applyAlignment="1">
      <alignment horizontal="left" vertical="center" wrapText="1"/>
    </xf>
    <xf numFmtId="0" fontId="85" fillId="0" borderId="21" xfId="0" applyFont="1" applyBorder="1" applyAlignment="1">
      <alignment vertical="center" wrapText="1"/>
    </xf>
    <xf numFmtId="0" fontId="85" fillId="0" borderId="18" xfId="0" applyFont="1" applyBorder="1" applyAlignment="1">
      <alignment horizontal="left" vertical="center" wrapText="1"/>
    </xf>
    <xf numFmtId="0" fontId="4" fillId="0" borderId="12" xfId="0" applyFont="1" applyBorder="1" applyAlignment="1">
      <alignment vertical="center"/>
    </xf>
    <xf numFmtId="0" fontId="84" fillId="0" borderId="0" xfId="0" applyFont="1" applyAlignment="1">
      <alignment vertical="center" wrapText="1"/>
    </xf>
    <xf numFmtId="0" fontId="88" fillId="37" borderId="18" xfId="0" applyFont="1" applyFill="1" applyBorder="1" applyAlignment="1">
      <alignment horizontal="left" vertical="center" wrapText="1"/>
    </xf>
    <xf numFmtId="0" fontId="86" fillId="0" borderId="17" xfId="0" applyFont="1" applyBorder="1" applyAlignment="1">
      <alignment vertical="center" wrapText="1"/>
    </xf>
    <xf numFmtId="0" fontId="86" fillId="0" borderId="18" xfId="0" applyFont="1" applyBorder="1" applyAlignment="1">
      <alignment vertical="center" wrapText="1"/>
    </xf>
    <xf numFmtId="0" fontId="85" fillId="0" borderId="21" xfId="0" applyFont="1" applyBorder="1" applyAlignment="1">
      <alignment horizontal="left" vertical="center" wrapText="1"/>
    </xf>
    <xf numFmtId="0" fontId="85" fillId="0" borderId="22" xfId="0" applyFont="1" applyBorder="1" applyAlignment="1">
      <alignment horizontal="left" vertical="center" wrapText="1"/>
    </xf>
    <xf numFmtId="0" fontId="3" fillId="0" borderId="0" xfId="0" applyFont="1" applyAlignment="1">
      <alignment horizontal="center"/>
    </xf>
    <xf numFmtId="0" fontId="86" fillId="33" borderId="12" xfId="0" applyFont="1" applyFill="1" applyBorder="1" applyAlignment="1">
      <alignment horizontal="left" vertical="center" wrapText="1"/>
    </xf>
    <xf numFmtId="0" fontId="85" fillId="0" borderId="26" xfId="0" applyFont="1" applyBorder="1" applyAlignment="1">
      <alignment horizontal="center" vertical="center" wrapText="1"/>
    </xf>
    <xf numFmtId="0" fontId="86" fillId="33" borderId="17" xfId="0" applyFont="1" applyFill="1" applyBorder="1" applyAlignment="1">
      <alignment horizontal="left" vertical="center" wrapText="1"/>
    </xf>
    <xf numFmtId="0" fontId="0" fillId="34" borderId="19" xfId="0" applyFont="1" applyFill="1" applyBorder="1" applyAlignment="1">
      <alignment vertical="center" wrapText="1"/>
    </xf>
    <xf numFmtId="0" fontId="85" fillId="0" borderId="27" xfId="0" applyFont="1" applyBorder="1" applyAlignment="1">
      <alignment vertical="center" wrapText="1"/>
    </xf>
    <xf numFmtId="0" fontId="86" fillId="33" borderId="18" xfId="0" applyFont="1" applyFill="1" applyBorder="1" applyAlignment="1">
      <alignment horizontal="left" vertical="center" wrapText="1"/>
    </xf>
    <xf numFmtId="0" fontId="3" fillId="0" borderId="22" xfId="0" applyFont="1" applyBorder="1" applyAlignment="1">
      <alignment vertical="center" wrapText="1"/>
    </xf>
    <xf numFmtId="0" fontId="86" fillId="0" borderId="21" xfId="0" applyFont="1" applyBorder="1" applyAlignment="1">
      <alignment vertical="center" wrapText="1"/>
    </xf>
    <xf numFmtId="0" fontId="86" fillId="0" borderId="22" xfId="0" applyFont="1" applyBorder="1" applyAlignment="1">
      <alignment vertical="center" wrapText="1"/>
    </xf>
    <xf numFmtId="0" fontId="86" fillId="0" borderId="0" xfId="0" applyFont="1" applyAlignment="1">
      <alignment vertical="center" wrapText="1"/>
    </xf>
    <xf numFmtId="0" fontId="87" fillId="0" borderId="0" xfId="0" applyFont="1" applyAlignment="1">
      <alignment vertical="center" wrapText="1"/>
    </xf>
    <xf numFmtId="0" fontId="96" fillId="0" borderId="0" xfId="0" applyFont="1" applyBorder="1" applyAlignment="1">
      <alignment vertical="center" wrapText="1"/>
    </xf>
    <xf numFmtId="0" fontId="85" fillId="33" borderId="21" xfId="0" applyFont="1" applyFill="1" applyBorder="1" applyAlignment="1">
      <alignment horizontal="left" vertical="center" wrapText="1"/>
    </xf>
    <xf numFmtId="0" fontId="88" fillId="37" borderId="0" xfId="0" applyFont="1" applyFill="1" applyBorder="1" applyAlignment="1">
      <alignment vertical="center" wrapText="1"/>
    </xf>
    <xf numFmtId="0" fontId="85" fillId="0" borderId="17" xfId="0" applyFont="1" applyBorder="1" applyAlignment="1">
      <alignment horizontal="center" vertical="center" wrapText="1"/>
    </xf>
    <xf numFmtId="0" fontId="86" fillId="0" borderId="12" xfId="0" applyFont="1" applyBorder="1" applyAlignment="1">
      <alignment vertical="center" wrapText="1"/>
    </xf>
    <xf numFmtId="0" fontId="85" fillId="0" borderId="28" xfId="0" applyFont="1" applyBorder="1" applyAlignment="1">
      <alignment vertical="center" wrapText="1"/>
    </xf>
    <xf numFmtId="0" fontId="86" fillId="33" borderId="21" xfId="0" applyFont="1" applyFill="1" applyBorder="1" applyAlignment="1">
      <alignment horizontal="left" vertical="center" wrapText="1"/>
    </xf>
    <xf numFmtId="0" fontId="86" fillId="33" borderId="22" xfId="0" applyFont="1" applyFill="1" applyBorder="1" applyAlignment="1">
      <alignment horizontal="left" vertical="center" wrapText="1"/>
    </xf>
    <xf numFmtId="0" fontId="86" fillId="0" borderId="0" xfId="0" applyFont="1" applyBorder="1" applyAlignment="1">
      <alignment horizontal="left" vertical="center" wrapText="1"/>
    </xf>
    <xf numFmtId="49" fontId="97" fillId="0" borderId="12" xfId="0" applyNumberFormat="1" applyFont="1" applyBorder="1" applyAlignment="1">
      <alignment horizontal="center" vertical="center"/>
    </xf>
    <xf numFmtId="49" fontId="97" fillId="0" borderId="14" xfId="0" applyNumberFormat="1" applyFont="1" applyBorder="1" applyAlignment="1">
      <alignment horizontal="center" vertical="center"/>
    </xf>
    <xf numFmtId="49" fontId="98" fillId="0" borderId="14" xfId="0" applyNumberFormat="1" applyFont="1" applyBorder="1" applyAlignment="1">
      <alignment vertical="center"/>
    </xf>
    <xf numFmtId="49" fontId="99" fillId="0" borderId="14" xfId="0" applyNumberFormat="1" applyFont="1" applyBorder="1" applyAlignment="1">
      <alignment horizontal="center" vertical="center"/>
    </xf>
    <xf numFmtId="49" fontId="98" fillId="0" borderId="12" xfId="0" applyNumberFormat="1" applyFont="1" applyBorder="1" applyAlignment="1">
      <alignment horizontal="center" vertical="center"/>
    </xf>
    <xf numFmtId="49" fontId="99" fillId="0" borderId="12" xfId="0" applyNumberFormat="1" applyFont="1" applyBorder="1" applyAlignment="1">
      <alignment vertical="center"/>
    </xf>
    <xf numFmtId="49" fontId="98" fillId="0" borderId="12" xfId="0" applyNumberFormat="1" applyFont="1" applyBorder="1" applyAlignment="1">
      <alignment vertical="center"/>
    </xf>
    <xf numFmtId="49" fontId="99" fillId="0" borderId="12" xfId="0" applyNumberFormat="1" applyFont="1" applyBorder="1" applyAlignment="1">
      <alignment horizontal="left" vertical="center"/>
    </xf>
    <xf numFmtId="0" fontId="77" fillId="0" borderId="23" xfId="0" applyFont="1" applyBorder="1" applyAlignment="1">
      <alignment vertical="center"/>
    </xf>
    <xf numFmtId="0" fontId="77" fillId="0" borderId="14" xfId="0" applyFont="1" applyBorder="1" applyAlignment="1">
      <alignment vertical="center"/>
    </xf>
    <xf numFmtId="0" fontId="77" fillId="0" borderId="24" xfId="0" applyFont="1" applyBorder="1" applyAlignment="1">
      <alignment vertical="center"/>
    </xf>
    <xf numFmtId="49" fontId="77" fillId="0" borderId="23" xfId="0" applyNumberFormat="1" applyFont="1" applyBorder="1" applyAlignment="1">
      <alignment horizontal="center" vertical="center"/>
    </xf>
    <xf numFmtId="49" fontId="77" fillId="0" borderId="14" xfId="0" applyNumberFormat="1" applyFont="1" applyBorder="1" applyAlignment="1">
      <alignment vertical="center"/>
    </xf>
    <xf numFmtId="49" fontId="77" fillId="0" borderId="14" xfId="0" applyNumberFormat="1" applyFont="1" applyBorder="1" applyAlignment="1">
      <alignment horizontal="center" vertical="center"/>
    </xf>
    <xf numFmtId="49" fontId="77" fillId="0" borderId="24" xfId="0" applyNumberFormat="1" applyFont="1" applyBorder="1" applyAlignment="1">
      <alignment horizontal="center" vertical="center"/>
    </xf>
    <xf numFmtId="49" fontId="78" fillId="0" borderId="14" xfId="0" applyNumberFormat="1" applyFont="1" applyBorder="1" applyAlignment="1">
      <alignment vertical="center"/>
    </xf>
    <xf numFmtId="49" fontId="78" fillId="0" borderId="24" xfId="0" applyNumberFormat="1" applyFont="1" applyBorder="1" applyAlignment="1">
      <alignment horizontal="left" vertical="center"/>
    </xf>
    <xf numFmtId="49" fontId="77" fillId="0" borderId="23" xfId="0" applyNumberFormat="1" applyFont="1" applyBorder="1" applyAlignment="1">
      <alignment horizontal="left" vertical="center"/>
    </xf>
    <xf numFmtId="0" fontId="83" fillId="0" borderId="22" xfId="0" applyFont="1" applyBorder="1" applyAlignment="1">
      <alignment vertical="center"/>
    </xf>
    <xf numFmtId="49" fontId="83" fillId="0" borderId="22" xfId="0" applyNumberFormat="1" applyFont="1" applyBorder="1" applyAlignment="1">
      <alignment horizontal="center" vertical="center"/>
    </xf>
    <xf numFmtId="49" fontId="83" fillId="0" borderId="17" xfId="0" applyNumberFormat="1" applyFont="1" applyBorder="1" applyAlignment="1">
      <alignment vertical="center"/>
    </xf>
    <xf numFmtId="49" fontId="84" fillId="0" borderId="17" xfId="0" applyNumberFormat="1" applyFont="1" applyBorder="1" applyAlignment="1">
      <alignment horizontal="left" vertical="center"/>
    </xf>
    <xf numFmtId="0" fontId="83" fillId="0" borderId="0" xfId="0" applyFont="1" applyAlignment="1">
      <alignment vertical="center"/>
    </xf>
    <xf numFmtId="49" fontId="83" fillId="0" borderId="0" xfId="0" applyNumberFormat="1" applyFont="1" applyAlignment="1">
      <alignment horizontal="center" vertical="center"/>
    </xf>
    <xf numFmtId="49" fontId="83" fillId="0" borderId="18" xfId="0" applyNumberFormat="1" applyFont="1" applyBorder="1" applyAlignment="1">
      <alignment vertical="center"/>
    </xf>
    <xf numFmtId="49" fontId="84" fillId="0" borderId="0" xfId="0" applyNumberFormat="1" applyFont="1" applyBorder="1" applyAlignment="1">
      <alignment vertical="center"/>
    </xf>
    <xf numFmtId="49" fontId="84" fillId="0" borderId="18" xfId="0" applyNumberFormat="1" applyFont="1" applyBorder="1" applyAlignment="1">
      <alignment horizontal="left" vertical="center"/>
    </xf>
    <xf numFmtId="49" fontId="84" fillId="0" borderId="21" xfId="0" applyNumberFormat="1" applyFont="1" applyBorder="1" applyAlignment="1">
      <alignment horizontal="left" vertical="center"/>
    </xf>
    <xf numFmtId="0" fontId="83" fillId="0" borderId="16" xfId="0" applyFont="1" applyBorder="1" applyAlignment="1">
      <alignment vertical="center"/>
    </xf>
    <xf numFmtId="49" fontId="83" fillId="0" borderId="22" xfId="0" applyNumberFormat="1" applyFont="1" applyBorder="1" applyAlignment="1">
      <alignment horizontal="right" vertical="center"/>
    </xf>
    <xf numFmtId="0" fontId="77" fillId="0" borderId="25" xfId="0" applyFont="1" applyBorder="1" applyAlignment="1">
      <alignment vertical="center"/>
    </xf>
    <xf numFmtId="0" fontId="77" fillId="0" borderId="12" xfId="0" applyFont="1" applyBorder="1" applyAlignment="1">
      <alignment vertical="center"/>
    </xf>
    <xf numFmtId="0" fontId="77" fillId="0" borderId="21" xfId="0" applyFont="1" applyBorder="1" applyAlignment="1">
      <alignment vertical="center"/>
    </xf>
    <xf numFmtId="0" fontId="83" fillId="0" borderId="12" xfId="0" applyFont="1" applyBorder="1" applyAlignment="1">
      <alignment vertical="center"/>
    </xf>
    <xf numFmtId="49" fontId="83" fillId="0" borderId="12" xfId="0" applyNumberFormat="1" applyFont="1" applyBorder="1" applyAlignment="1">
      <alignment horizontal="center" vertical="center"/>
    </xf>
    <xf numFmtId="49" fontId="83" fillId="0" borderId="21" xfId="0" applyNumberFormat="1" applyFont="1" applyBorder="1" applyAlignment="1">
      <alignment vertical="center"/>
    </xf>
    <xf numFmtId="0" fontId="88" fillId="0" borderId="21" xfId="0" applyFont="1" applyBorder="1" applyAlignment="1">
      <alignment horizontal="right" vertical="center"/>
    </xf>
    <xf numFmtId="0" fontId="85" fillId="0" borderId="12" xfId="0" applyFont="1" applyBorder="1" applyAlignment="1">
      <alignment horizontal="center" vertical="center"/>
    </xf>
    <xf numFmtId="0" fontId="85" fillId="0" borderId="25" xfId="0" applyFont="1" applyBorder="1" applyAlignment="1">
      <alignment horizontal="center" vertical="center"/>
    </xf>
    <xf numFmtId="0" fontId="85" fillId="0" borderId="25" xfId="0" applyFont="1" applyBorder="1" applyAlignment="1">
      <alignment horizontal="center" vertical="center"/>
    </xf>
    <xf numFmtId="49" fontId="85" fillId="0" borderId="0" xfId="0" applyNumberFormat="1" applyFont="1" applyAlignment="1">
      <alignment horizontal="center" vertical="center"/>
    </xf>
    <xf numFmtId="0" fontId="2" fillId="0" borderId="0" xfId="0" applyFont="1" applyFill="1" applyBorder="1" applyAlignment="1">
      <alignment wrapText="1"/>
    </xf>
    <xf numFmtId="0" fontId="94" fillId="0" borderId="12" xfId="0" applyFont="1" applyFill="1" applyBorder="1" applyAlignment="1">
      <alignment horizontal="center"/>
    </xf>
    <xf numFmtId="0" fontId="79" fillId="0" borderId="12" xfId="0" applyFont="1" applyFill="1" applyBorder="1" applyAlignment="1">
      <alignment vertical="center"/>
    </xf>
    <xf numFmtId="49" fontId="85" fillId="0" borderId="12" xfId="0" applyNumberFormat="1" applyFont="1" applyFill="1" applyBorder="1" applyAlignment="1">
      <alignment horizontal="left" vertical="center"/>
    </xf>
    <xf numFmtId="0" fontId="85" fillId="0" borderId="12" xfId="0" applyFont="1" applyFill="1" applyBorder="1" applyAlignment="1">
      <alignment vertical="center"/>
    </xf>
    <xf numFmtId="49" fontId="85" fillId="0" borderId="12" xfId="0" applyNumberFormat="1" applyFont="1" applyFill="1" applyBorder="1" applyAlignment="1">
      <alignment vertical="center"/>
    </xf>
    <xf numFmtId="49" fontId="85" fillId="0" borderId="0" xfId="0" applyNumberFormat="1" applyFont="1" applyFill="1" applyAlignment="1">
      <alignment vertical="center"/>
    </xf>
    <xf numFmtId="0" fontId="94" fillId="0" borderId="12" xfId="0" applyFont="1" applyFill="1" applyBorder="1" applyAlignment="1">
      <alignment wrapText="1"/>
    </xf>
    <xf numFmtId="0" fontId="85" fillId="0" borderId="14" xfId="0" applyFont="1" applyFill="1" applyBorder="1" applyAlignment="1">
      <alignment vertical="center"/>
    </xf>
    <xf numFmtId="0" fontId="90" fillId="0" borderId="24" xfId="0" applyFont="1" applyFill="1" applyBorder="1" applyAlignment="1">
      <alignment horizontal="right"/>
    </xf>
    <xf numFmtId="0" fontId="85" fillId="0" borderId="16" xfId="0" applyFont="1" applyFill="1" applyBorder="1" applyAlignment="1">
      <alignment vertical="center"/>
    </xf>
    <xf numFmtId="0" fontId="2" fillId="0" borderId="17" xfId="0" applyFont="1" applyFill="1" applyBorder="1" applyAlignment="1">
      <alignment wrapText="1"/>
    </xf>
    <xf numFmtId="0" fontId="85" fillId="0" borderId="25" xfId="0" applyFont="1" applyFill="1" applyBorder="1" applyAlignment="1">
      <alignment vertical="center"/>
    </xf>
    <xf numFmtId="49" fontId="5" fillId="0" borderId="12" xfId="0" applyNumberFormat="1" applyFont="1" applyFill="1" applyBorder="1" applyAlignment="1">
      <alignment wrapText="1"/>
    </xf>
    <xf numFmtId="49" fontId="2" fillId="0" borderId="21" xfId="0" applyNumberFormat="1" applyFont="1" applyFill="1" applyBorder="1" applyAlignment="1">
      <alignment wrapText="1"/>
    </xf>
    <xf numFmtId="0" fontId="85" fillId="0" borderId="16" xfId="0" applyFont="1" applyFill="1" applyBorder="1" applyAlignment="1">
      <alignment horizontal="center" vertical="center"/>
    </xf>
    <xf numFmtId="49" fontId="85" fillId="0" borderId="17" xfId="0" applyNumberFormat="1" applyFont="1" applyFill="1" applyBorder="1" applyAlignment="1">
      <alignment vertical="center"/>
    </xf>
    <xf numFmtId="49" fontId="85" fillId="0" borderId="19" xfId="0" applyNumberFormat="1" applyFont="1" applyFill="1" applyBorder="1" applyAlignment="1">
      <alignment vertical="center"/>
    </xf>
    <xf numFmtId="0" fontId="5" fillId="0" borderId="21" xfId="0" applyFont="1" applyFill="1" applyBorder="1" applyAlignment="1">
      <alignment wrapText="1"/>
    </xf>
    <xf numFmtId="49" fontId="2" fillId="0" borderId="0" xfId="0" applyNumberFormat="1" applyFont="1" applyFill="1" applyAlignment="1">
      <alignment wrapText="1"/>
    </xf>
    <xf numFmtId="0" fontId="84" fillId="0" borderId="0" xfId="0" applyFont="1" applyFill="1" applyAlignment="1">
      <alignment horizontal="right" vertical="center"/>
    </xf>
    <xf numFmtId="0" fontId="2" fillId="0" borderId="18" xfId="0" applyFont="1" applyFill="1" applyBorder="1" applyAlignment="1">
      <alignment wrapText="1"/>
    </xf>
    <xf numFmtId="0" fontId="85" fillId="0" borderId="25" xfId="0" applyFont="1" applyFill="1" applyBorder="1" applyAlignment="1">
      <alignment horizontal="center" vertical="center"/>
    </xf>
    <xf numFmtId="49" fontId="2" fillId="0" borderId="12" xfId="0" applyNumberFormat="1" applyFont="1" applyFill="1" applyBorder="1" applyAlignment="1">
      <alignment wrapText="1"/>
    </xf>
    <xf numFmtId="49" fontId="85" fillId="0" borderId="0" xfId="0" applyNumberFormat="1" applyFont="1" applyFill="1" applyAlignment="1">
      <alignment horizontal="left" vertical="center"/>
    </xf>
    <xf numFmtId="49" fontId="2" fillId="0" borderId="18" xfId="0" applyNumberFormat="1" applyFont="1" applyFill="1" applyBorder="1" applyAlignment="1">
      <alignment wrapText="1"/>
    </xf>
    <xf numFmtId="0" fontId="90" fillId="0" borderId="21" xfId="0" applyFont="1" applyFill="1" applyBorder="1" applyAlignment="1">
      <alignment horizontal="right"/>
    </xf>
    <xf numFmtId="49" fontId="85" fillId="0" borderId="18" xfId="0" applyNumberFormat="1" applyFont="1" applyFill="1" applyBorder="1" applyAlignment="1">
      <alignment vertical="center"/>
    </xf>
    <xf numFmtId="0" fontId="79" fillId="0" borderId="14" xfId="0" applyFont="1" applyFill="1" applyBorder="1" applyAlignment="1">
      <alignment vertical="center"/>
    </xf>
    <xf numFmtId="49" fontId="2" fillId="0" borderId="0" xfId="0" applyNumberFormat="1" applyFont="1" applyFill="1" applyBorder="1" applyAlignment="1">
      <alignment wrapText="1"/>
    </xf>
    <xf numFmtId="0" fontId="91" fillId="0" borderId="0" xfId="0" applyFont="1" applyFill="1" applyBorder="1" applyAlignment="1">
      <alignment horizontal="right" vertical="center"/>
    </xf>
    <xf numFmtId="0" fontId="85" fillId="0" borderId="22" xfId="0" applyFont="1" applyFill="1" applyBorder="1" applyAlignment="1">
      <alignment horizontal="center" vertical="center"/>
    </xf>
    <xf numFmtId="49" fontId="83" fillId="0" borderId="19" xfId="0" applyNumberFormat="1" applyFont="1" applyFill="1" applyBorder="1" applyAlignment="1">
      <alignment horizontal="center" vertical="center"/>
    </xf>
    <xf numFmtId="49" fontId="83" fillId="0" borderId="0" xfId="0" applyNumberFormat="1" applyFont="1" applyFill="1" applyBorder="1" applyAlignment="1">
      <alignment horizontal="center" vertical="center"/>
    </xf>
    <xf numFmtId="16" fontId="84" fillId="0" borderId="22" xfId="0" applyNumberFormat="1" applyFont="1" applyFill="1" applyBorder="1" applyAlignment="1">
      <alignment horizontal="right" vertical="center"/>
    </xf>
    <xf numFmtId="49" fontId="85" fillId="0" borderId="16" xfId="0" applyNumberFormat="1" applyFont="1" applyFill="1" applyBorder="1" applyAlignment="1">
      <alignment horizontal="center" vertical="center"/>
    </xf>
    <xf numFmtId="49" fontId="85" fillId="0" borderId="22" xfId="0" applyNumberFormat="1" applyFont="1" applyFill="1" applyBorder="1" applyAlignment="1">
      <alignment vertical="center"/>
    </xf>
    <xf numFmtId="49" fontId="85" fillId="0" borderId="0" xfId="0" applyNumberFormat="1" applyFont="1" applyFill="1" applyBorder="1" applyAlignment="1">
      <alignment vertical="center"/>
    </xf>
    <xf numFmtId="0" fontId="85" fillId="0" borderId="12" xfId="0" applyFont="1" applyFill="1" applyBorder="1" applyAlignment="1">
      <alignment horizontal="center" vertical="center"/>
    </xf>
    <xf numFmtId="49" fontId="85" fillId="0" borderId="18" xfId="0" applyNumberFormat="1" applyFont="1" applyFill="1" applyBorder="1" applyAlignment="1">
      <alignment horizontal="left" vertical="center"/>
    </xf>
    <xf numFmtId="49" fontId="87" fillId="0" borderId="21" xfId="0" applyNumberFormat="1" applyFont="1" applyFill="1" applyBorder="1" applyAlignment="1">
      <alignment horizontal="right" vertical="center"/>
    </xf>
    <xf numFmtId="49" fontId="87" fillId="0" borderId="0" xfId="0" applyNumberFormat="1" applyFont="1" applyFill="1" applyAlignment="1">
      <alignment horizontal="right" vertical="center"/>
    </xf>
    <xf numFmtId="0" fontId="85" fillId="0" borderId="12" xfId="0" applyFont="1" applyFill="1" applyBorder="1" applyAlignment="1">
      <alignment horizontal="left" vertical="center"/>
    </xf>
    <xf numFmtId="0" fontId="5" fillId="0" borderId="12" xfId="0" applyFont="1" applyFill="1" applyBorder="1" applyAlignment="1">
      <alignment wrapText="1"/>
    </xf>
    <xf numFmtId="0" fontId="85" fillId="0" borderId="22" xfId="0" applyFont="1" applyFill="1" applyBorder="1" applyAlignment="1">
      <alignment vertical="center"/>
    </xf>
    <xf numFmtId="0" fontId="85" fillId="0" borderId="12" xfId="0" applyFont="1" applyBorder="1" applyAlignment="1">
      <alignment horizontal="left" vertical="center"/>
    </xf>
    <xf numFmtId="49" fontId="83" fillId="0" borderId="0" xfId="0" applyNumberFormat="1" applyFont="1" applyBorder="1" applyAlignment="1">
      <alignment vertical="center"/>
    </xf>
    <xf numFmtId="0" fontId="0" fillId="0" borderId="0" xfId="0" applyFont="1" applyBorder="1" applyAlignment="1">
      <alignment vertical="center"/>
    </xf>
    <xf numFmtId="0" fontId="0" fillId="0" borderId="29" xfId="0" applyFont="1" applyBorder="1" applyAlignment="1">
      <alignment vertical="center"/>
    </xf>
    <xf numFmtId="0" fontId="6" fillId="0" borderId="0" xfId="0" applyFont="1" applyFill="1" applyBorder="1" applyAlignment="1">
      <alignment horizontal="center" vertical="center" wrapText="1"/>
    </xf>
    <xf numFmtId="0" fontId="2" fillId="0" borderId="0" xfId="0" applyFont="1" applyFill="1" applyBorder="1" applyAlignment="1">
      <alignment wrapText="1"/>
    </xf>
    <xf numFmtId="49" fontId="100" fillId="0" borderId="0" xfId="0" applyNumberFormat="1" applyFont="1" applyAlignment="1">
      <alignment vertical="top"/>
    </xf>
    <xf numFmtId="0" fontId="9" fillId="0" borderId="0" xfId="0" applyFont="1" applyAlignment="1">
      <alignment wrapText="1"/>
    </xf>
    <xf numFmtId="49" fontId="101" fillId="36" borderId="0" xfId="0" applyNumberFormat="1" applyFont="1" applyFill="1" applyAlignment="1">
      <alignment horizontal="center" vertical="center"/>
    </xf>
    <xf numFmtId="0" fontId="0" fillId="0" borderId="0" xfId="0" applyFont="1" applyAlignment="1">
      <alignment wrapText="1"/>
    </xf>
    <xf numFmtId="49" fontId="75" fillId="0" borderId="0" xfId="0" applyNumberFormat="1" applyFont="1" applyAlignment="1">
      <alignment horizontal="left"/>
    </xf>
    <xf numFmtId="49" fontId="102" fillId="0" borderId="0" xfId="0" applyNumberFormat="1" applyFont="1" applyAlignment="1">
      <alignment horizontal="left"/>
    </xf>
    <xf numFmtId="164" fontId="79" fillId="0" borderId="10" xfId="0" applyNumberFormat="1" applyFont="1" applyBorder="1" applyAlignment="1">
      <alignment horizontal="left" vertical="center"/>
    </xf>
    <xf numFmtId="0" fontId="2" fillId="0" borderId="10" xfId="0" applyFont="1" applyBorder="1" applyAlignment="1">
      <alignment wrapText="1"/>
    </xf>
    <xf numFmtId="0" fontId="0" fillId="0" borderId="10" xfId="0" applyBorder="1" applyAlignment="1">
      <alignment/>
    </xf>
    <xf numFmtId="0" fontId="103" fillId="0" borderId="0" xfId="0" applyFont="1" applyFill="1" applyBorder="1" applyAlignment="1">
      <alignment horizontal="center" vertical="center" wrapText="1"/>
    </xf>
    <xf numFmtId="0" fontId="2" fillId="0" borderId="0" xfId="0" applyFont="1" applyFill="1" applyBorder="1" applyAlignment="1">
      <alignment wrapText="1"/>
    </xf>
    <xf numFmtId="49" fontId="104" fillId="38" borderId="0" xfId="0" applyNumberFormat="1" applyFont="1" applyFill="1" applyAlignment="1">
      <alignment horizontal="center" vertical="center"/>
    </xf>
    <xf numFmtId="49" fontId="75" fillId="0" borderId="0" xfId="0" applyNumberFormat="1" applyFont="1" applyAlignment="1">
      <alignment horizontal="left"/>
    </xf>
    <xf numFmtId="49" fontId="102" fillId="0" borderId="0" xfId="0" applyNumberFormat="1" applyFont="1" applyAlignment="1">
      <alignment horizontal="left"/>
    </xf>
    <xf numFmtId="164" fontId="79" fillId="0" borderId="10" xfId="0" applyNumberFormat="1" applyFont="1" applyBorder="1" applyAlignment="1">
      <alignment horizontal="left" vertical="center"/>
    </xf>
    <xf numFmtId="0" fontId="2" fillId="0" borderId="10" xfId="0" applyFont="1" applyBorder="1" applyAlignment="1">
      <alignment wrapText="1"/>
    </xf>
    <xf numFmtId="0" fontId="105" fillId="0" borderId="0" xfId="0" applyFont="1" applyFill="1" applyBorder="1" applyAlignment="1">
      <alignment horizontal="center" vertical="center" wrapText="1"/>
    </xf>
    <xf numFmtId="49" fontId="77" fillId="0" borderId="16" xfId="0" applyNumberFormat="1" applyFont="1" applyBorder="1" applyAlignment="1">
      <alignment vertical="center"/>
    </xf>
    <xf numFmtId="0" fontId="2" fillId="0" borderId="22" xfId="0" applyFont="1" applyBorder="1" applyAlignment="1">
      <alignment wrapText="1"/>
    </xf>
    <xf numFmtId="0" fontId="2" fillId="0" borderId="17" xfId="0" applyFont="1" applyBorder="1" applyAlignment="1">
      <alignment wrapText="1"/>
    </xf>
    <xf numFmtId="49" fontId="106" fillId="0" borderId="0" xfId="0" applyNumberFormat="1" applyFont="1" applyAlignment="1">
      <alignment vertical="top"/>
    </xf>
    <xf numFmtId="49" fontId="80" fillId="39" borderId="0" xfId="0" applyNumberFormat="1" applyFont="1" applyFill="1" applyAlignment="1">
      <alignment horizontal="center" vertical="center"/>
    </xf>
    <xf numFmtId="49" fontId="102" fillId="0" borderId="0" xfId="0" applyNumberFormat="1" applyFont="1" applyAlignment="1">
      <alignment horizontal="center"/>
    </xf>
    <xf numFmtId="49" fontId="79" fillId="0" borderId="10" xfId="0" applyNumberFormat="1" applyFont="1" applyBorder="1" applyAlignment="1">
      <alignment horizontal="right" vertical="center"/>
    </xf>
    <xf numFmtId="0" fontId="0" fillId="0" borderId="10" xfId="0" applyFont="1" applyBorder="1" applyAlignment="1">
      <alignment wrapText="1"/>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4o_Enosiako_12-16"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Υπολογισμός" xfId="61"/>
  </cellStyles>
  <dxfs count="17">
    <dxf>
      <font>
        <color rgb="FFFF00FF"/>
      </font>
      <fill>
        <patternFill patternType="solid">
          <fgColor rgb="FFFF00FF"/>
          <bgColor rgb="FFFF00FF"/>
        </patternFill>
      </fill>
      <alignment wrapText="1"/>
      <border>
        <left/>
        <right/>
        <top/>
        <bottom/>
      </border>
    </dxf>
    <dxf>
      <font>
        <color rgb="FFFF00FF"/>
      </font>
      <fill>
        <patternFill patternType="solid">
          <fgColor rgb="FFFF00FF"/>
          <bgColor rgb="FFFF00FF"/>
        </patternFill>
      </fill>
      <alignment wrapText="1"/>
      <border>
        <left/>
        <right/>
        <top/>
        <bottom/>
      </border>
    </dxf>
    <dxf>
      <font>
        <color rgb="FFFF00FF"/>
      </font>
      <fill>
        <patternFill patternType="solid">
          <fgColor rgb="FFFF00FF"/>
          <bgColor rgb="FFFF00FF"/>
        </patternFill>
      </fill>
      <alignment wrapText="1"/>
      <border>
        <left/>
        <right/>
        <top/>
        <bottom/>
      </border>
    </dxf>
    <dxf>
      <font>
        <color rgb="FF0000FF"/>
      </font>
      <fill>
        <patternFill patternType="solid">
          <fgColor rgb="FF0000FF"/>
          <bgColor rgb="FF0000FF"/>
        </patternFill>
      </fill>
      <alignment wrapText="1"/>
      <border>
        <left/>
        <right/>
        <top/>
        <bottom/>
      </border>
    </dxf>
    <dxf>
      <font>
        <color rgb="FF0000FF"/>
      </font>
      <fill>
        <patternFill patternType="solid">
          <fgColor rgb="FF0000FF"/>
          <bgColor rgb="FF0000FF"/>
        </patternFill>
      </fill>
      <alignment wrapText="1"/>
      <border>
        <left/>
        <right/>
        <top/>
        <bottom/>
      </border>
    </dxf>
    <dxf>
      <font>
        <color rgb="FF0000FF"/>
      </font>
      <fill>
        <patternFill patternType="solid">
          <fgColor rgb="FF0000FF"/>
          <bgColor rgb="FF0000FF"/>
        </patternFill>
      </fill>
      <alignment wrapText="1"/>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00FF00"/>
      </font>
      <fill>
        <patternFill patternType="solid">
          <fgColor rgb="FF00FF00"/>
          <bgColor rgb="FF00FF00"/>
        </patternFill>
      </fill>
      <alignment wrapText="1"/>
      <border>
        <left/>
        <right/>
        <top/>
        <bottom/>
      </border>
    </dxf>
    <dxf>
      <font>
        <color rgb="FF00FF00"/>
      </font>
      <fill>
        <patternFill patternType="solid">
          <fgColor rgb="FF00FF00"/>
          <bgColor rgb="FF00FF00"/>
        </patternFill>
      </fill>
      <alignment wrapText="1"/>
      <border>
        <left/>
        <right/>
        <top/>
        <bottom/>
      </border>
    </dxf>
    <dxf>
      <font>
        <color rgb="FF00FF00"/>
      </font>
      <fill>
        <patternFill patternType="solid">
          <fgColor rgb="FF00FF00"/>
          <bgColor rgb="FF00FF00"/>
        </patternFill>
      </fill>
      <alignment wrapText="1"/>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color rgb="FF000000"/>
        </left>
        <right>
          <color rgb="FF000000"/>
        </right>
        <top>
          <color rgb="FF000000"/>
        </top>
        <bottom>
          <color rgb="FF000000"/>
        </bottom>
      </border>
    </dxf>
    <dxf>
      <font>
        <color rgb="FF00FF00"/>
      </font>
      <fill>
        <patternFill patternType="solid">
          <fgColor rgb="FF00FF00"/>
          <bgColor rgb="FF00FF00"/>
        </patternFill>
      </fill>
      <alignment wrapText="1" readingOrder="0"/>
      <border>
        <left>
          <color rgb="FF000000"/>
        </left>
        <right>
          <color rgb="FF000000"/>
        </right>
        <top>
          <color rgb="FF000000"/>
        </top>
        <bottom>
          <color rgb="FF000000"/>
        </bottom>
      </border>
    </dxf>
    <dxf>
      <font>
        <color rgb="FF0000FF"/>
      </font>
      <fill>
        <patternFill patternType="solid">
          <fgColor rgb="FF0000FF"/>
          <bgColor rgb="FF0000FF"/>
        </patternFill>
      </fill>
      <alignment wrapText="1" readingOrder="0"/>
      <border>
        <left>
          <color rgb="FF000000"/>
        </left>
        <right>
          <color rgb="FF000000"/>
        </right>
        <top>
          <color rgb="FF000000"/>
        </top>
        <bottom>
          <color rgb="FF000000"/>
        </bottom>
      </border>
    </dxf>
    <dxf>
      <font>
        <color rgb="FFFF00FF"/>
      </font>
      <fill>
        <patternFill patternType="solid">
          <fgColor rgb="FFFF00FF"/>
          <bgColor rgb="FFFF00FF"/>
        </patternFill>
      </fill>
      <alignment wrapText="1" readingOrder="0"/>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342900</xdr:colOff>
      <xdr:row>4</xdr:row>
      <xdr:rowOff>114300</xdr:rowOff>
    </xdr:from>
    <xdr:to>
      <xdr:col>9</xdr:col>
      <xdr:colOff>695325</xdr:colOff>
      <xdr:row>6</xdr:row>
      <xdr:rowOff>0</xdr:rowOff>
    </xdr:to>
    <xdr:sp>
      <xdr:nvSpPr>
        <xdr:cNvPr id="1" name="Comment 1" hidden="1"/>
        <xdr:cNvSpPr>
          <a:spLocks/>
        </xdr:cNvSpPr>
      </xdr:nvSpPr>
      <xdr:spPr>
        <a:xfrm>
          <a:off x="809625" y="904875"/>
          <a:ext cx="31718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Στη θέση 1 τοποθετείται πάντα ο νούμερο 1 seeded του ταμπλό</a:t>
          </a:r>
        </a:p>
      </xdr:txBody>
    </xdr:sp>
    <xdr:clientData/>
  </xdr:twoCellAnchor>
  <xdr:twoCellAnchor editAs="absolute">
    <xdr:from>
      <xdr:col>4</xdr:col>
      <xdr:colOff>342900</xdr:colOff>
      <xdr:row>14</xdr:row>
      <xdr:rowOff>47625</xdr:rowOff>
    </xdr:from>
    <xdr:to>
      <xdr:col>9</xdr:col>
      <xdr:colOff>695325</xdr:colOff>
      <xdr:row>15</xdr:row>
      <xdr:rowOff>104775</xdr:rowOff>
    </xdr:to>
    <xdr:sp>
      <xdr:nvSpPr>
        <xdr:cNvPr id="2" name="Comment 2" hidden="1"/>
        <xdr:cNvSpPr>
          <a:spLocks/>
        </xdr:cNvSpPr>
      </xdr:nvSpPr>
      <xdr:spPr>
        <a:xfrm>
          <a:off x="809625" y="2038350"/>
          <a:ext cx="31718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13,14,15,16
</a:t>
          </a:r>
        </a:p>
      </xdr:txBody>
    </xdr:sp>
    <xdr:clientData/>
  </xdr:twoCellAnchor>
  <xdr:twoCellAnchor editAs="absolute">
    <xdr:from>
      <xdr:col>4</xdr:col>
      <xdr:colOff>342900</xdr:colOff>
      <xdr:row>15</xdr:row>
      <xdr:rowOff>95250</xdr:rowOff>
    </xdr:from>
    <xdr:to>
      <xdr:col>9</xdr:col>
      <xdr:colOff>695325</xdr:colOff>
      <xdr:row>17</xdr:row>
      <xdr:rowOff>38100</xdr:rowOff>
    </xdr:to>
    <xdr:sp>
      <xdr:nvSpPr>
        <xdr:cNvPr id="3" name="Comment 3" hidden="1"/>
        <xdr:cNvSpPr>
          <a:spLocks/>
        </xdr:cNvSpPr>
      </xdr:nvSpPr>
      <xdr:spPr>
        <a:xfrm>
          <a:off x="809625" y="2200275"/>
          <a:ext cx="31718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9,10,11,12</a:t>
          </a:r>
        </a:p>
      </xdr:txBody>
    </xdr:sp>
    <xdr:clientData/>
  </xdr:twoCellAnchor>
  <xdr:twoCellAnchor editAs="absolute">
    <xdr:from>
      <xdr:col>4</xdr:col>
      <xdr:colOff>342900</xdr:colOff>
      <xdr:row>25</xdr:row>
      <xdr:rowOff>95250</xdr:rowOff>
    </xdr:from>
    <xdr:to>
      <xdr:col>9</xdr:col>
      <xdr:colOff>695325</xdr:colOff>
      <xdr:row>27</xdr:row>
      <xdr:rowOff>38100</xdr:rowOff>
    </xdr:to>
    <xdr:sp>
      <xdr:nvSpPr>
        <xdr:cNvPr id="4" name="Comment 4" hidden="1"/>
        <xdr:cNvSpPr>
          <a:spLocks/>
        </xdr:cNvSpPr>
      </xdr:nvSpPr>
      <xdr:spPr>
        <a:xfrm>
          <a:off x="809625" y="3343275"/>
          <a:ext cx="31718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5, 6, 7, 8
</a:t>
          </a:r>
        </a:p>
      </xdr:txBody>
    </xdr:sp>
    <xdr:clientData/>
  </xdr:twoCellAnchor>
  <xdr:twoCellAnchor editAs="absolute">
    <xdr:from>
      <xdr:col>4</xdr:col>
      <xdr:colOff>342900</xdr:colOff>
      <xdr:row>27</xdr:row>
      <xdr:rowOff>28575</xdr:rowOff>
    </xdr:from>
    <xdr:to>
      <xdr:col>9</xdr:col>
      <xdr:colOff>695325</xdr:colOff>
      <xdr:row>28</xdr:row>
      <xdr:rowOff>85725</xdr:rowOff>
    </xdr:to>
    <xdr:sp>
      <xdr:nvSpPr>
        <xdr:cNvPr id="5" name="Comment 5" hidden="1"/>
        <xdr:cNvSpPr>
          <a:spLocks/>
        </xdr:cNvSpPr>
      </xdr:nvSpPr>
      <xdr:spPr>
        <a:xfrm>
          <a:off x="809625" y="3505200"/>
          <a:ext cx="31718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ο παίκτης που είναι seeded 3 ή ο παίκτης 4
</a:t>
          </a:r>
        </a:p>
      </xdr:txBody>
    </xdr:sp>
    <xdr:clientData/>
  </xdr:twoCellAnchor>
  <xdr:twoCellAnchor editAs="absolute">
    <xdr:from>
      <xdr:col>4</xdr:col>
      <xdr:colOff>342900</xdr:colOff>
      <xdr:row>37</xdr:row>
      <xdr:rowOff>19050</xdr:rowOff>
    </xdr:from>
    <xdr:to>
      <xdr:col>9</xdr:col>
      <xdr:colOff>695325</xdr:colOff>
      <xdr:row>38</xdr:row>
      <xdr:rowOff>76200</xdr:rowOff>
    </xdr:to>
    <xdr:sp>
      <xdr:nvSpPr>
        <xdr:cNvPr id="6" name="Comment 6" hidden="1"/>
        <xdr:cNvSpPr>
          <a:spLocks/>
        </xdr:cNvSpPr>
      </xdr:nvSpPr>
      <xdr:spPr>
        <a:xfrm>
          <a:off x="809625" y="4638675"/>
          <a:ext cx="31718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13,14,15,16</a:t>
          </a:r>
        </a:p>
      </xdr:txBody>
    </xdr:sp>
    <xdr:clientData/>
  </xdr:twoCellAnchor>
  <xdr:twoCellAnchor editAs="absolute">
    <xdr:from>
      <xdr:col>4</xdr:col>
      <xdr:colOff>342900</xdr:colOff>
      <xdr:row>38</xdr:row>
      <xdr:rowOff>66675</xdr:rowOff>
    </xdr:from>
    <xdr:to>
      <xdr:col>9</xdr:col>
      <xdr:colOff>695325</xdr:colOff>
      <xdr:row>40</xdr:row>
      <xdr:rowOff>9525</xdr:rowOff>
    </xdr:to>
    <xdr:sp>
      <xdr:nvSpPr>
        <xdr:cNvPr id="7" name="Comment 7" hidden="1"/>
        <xdr:cNvSpPr>
          <a:spLocks/>
        </xdr:cNvSpPr>
      </xdr:nvSpPr>
      <xdr:spPr>
        <a:xfrm>
          <a:off x="809625" y="4800600"/>
          <a:ext cx="31718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9,10,11,12</a:t>
          </a:r>
        </a:p>
      </xdr:txBody>
    </xdr:sp>
    <xdr:clientData/>
  </xdr:twoCellAnchor>
  <xdr:twoCellAnchor editAs="absolute">
    <xdr:from>
      <xdr:col>4</xdr:col>
      <xdr:colOff>342900</xdr:colOff>
      <xdr:row>48</xdr:row>
      <xdr:rowOff>57150</xdr:rowOff>
    </xdr:from>
    <xdr:to>
      <xdr:col>9</xdr:col>
      <xdr:colOff>695325</xdr:colOff>
      <xdr:row>50</xdr:row>
      <xdr:rowOff>0</xdr:rowOff>
    </xdr:to>
    <xdr:sp>
      <xdr:nvSpPr>
        <xdr:cNvPr id="8" name="Comment 8" hidden="1"/>
        <xdr:cNvSpPr>
          <a:spLocks/>
        </xdr:cNvSpPr>
      </xdr:nvSpPr>
      <xdr:spPr>
        <a:xfrm>
          <a:off x="809625" y="5934075"/>
          <a:ext cx="31718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5, 6, 7, 8</a:t>
          </a:r>
        </a:p>
      </xdr:txBody>
    </xdr:sp>
    <xdr:clientData/>
  </xdr:twoCellAnchor>
  <xdr:twoCellAnchor editAs="absolute">
    <xdr:from>
      <xdr:col>4</xdr:col>
      <xdr:colOff>342900</xdr:colOff>
      <xdr:row>49</xdr:row>
      <xdr:rowOff>104775</xdr:rowOff>
    </xdr:from>
    <xdr:to>
      <xdr:col>9</xdr:col>
      <xdr:colOff>695325</xdr:colOff>
      <xdr:row>51</xdr:row>
      <xdr:rowOff>47625</xdr:rowOff>
    </xdr:to>
    <xdr:sp>
      <xdr:nvSpPr>
        <xdr:cNvPr id="9" name="Comment 9" hidden="1"/>
        <xdr:cNvSpPr>
          <a:spLocks/>
        </xdr:cNvSpPr>
      </xdr:nvSpPr>
      <xdr:spPr>
        <a:xfrm>
          <a:off x="809625" y="6096000"/>
          <a:ext cx="31718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5, 6, 7, 8</a:t>
          </a:r>
        </a:p>
      </xdr:txBody>
    </xdr:sp>
    <xdr:clientData/>
  </xdr:twoCellAnchor>
  <xdr:twoCellAnchor editAs="absolute">
    <xdr:from>
      <xdr:col>4</xdr:col>
      <xdr:colOff>342900</xdr:colOff>
      <xdr:row>59</xdr:row>
      <xdr:rowOff>95250</xdr:rowOff>
    </xdr:from>
    <xdr:to>
      <xdr:col>9</xdr:col>
      <xdr:colOff>695325</xdr:colOff>
      <xdr:row>61</xdr:row>
      <xdr:rowOff>38100</xdr:rowOff>
    </xdr:to>
    <xdr:sp>
      <xdr:nvSpPr>
        <xdr:cNvPr id="10" name="Comment 10" hidden="1"/>
        <xdr:cNvSpPr>
          <a:spLocks/>
        </xdr:cNvSpPr>
      </xdr:nvSpPr>
      <xdr:spPr>
        <a:xfrm>
          <a:off x="809625" y="7229475"/>
          <a:ext cx="31718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9,10,11,12</a:t>
          </a:r>
        </a:p>
      </xdr:txBody>
    </xdr:sp>
    <xdr:clientData/>
  </xdr:twoCellAnchor>
  <xdr:twoCellAnchor editAs="absolute">
    <xdr:from>
      <xdr:col>4</xdr:col>
      <xdr:colOff>342900</xdr:colOff>
      <xdr:row>61</xdr:row>
      <xdr:rowOff>28575</xdr:rowOff>
    </xdr:from>
    <xdr:to>
      <xdr:col>9</xdr:col>
      <xdr:colOff>695325</xdr:colOff>
      <xdr:row>62</xdr:row>
      <xdr:rowOff>85725</xdr:rowOff>
    </xdr:to>
    <xdr:sp>
      <xdr:nvSpPr>
        <xdr:cNvPr id="11" name="Comment 11" hidden="1"/>
        <xdr:cNvSpPr>
          <a:spLocks/>
        </xdr:cNvSpPr>
      </xdr:nvSpPr>
      <xdr:spPr>
        <a:xfrm>
          <a:off x="809625" y="7391400"/>
          <a:ext cx="31718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13,14,15,16</a:t>
          </a:r>
        </a:p>
      </xdr:txBody>
    </xdr:sp>
    <xdr:clientData/>
  </xdr:twoCellAnchor>
  <xdr:twoCellAnchor editAs="absolute">
    <xdr:from>
      <xdr:col>4</xdr:col>
      <xdr:colOff>342900</xdr:colOff>
      <xdr:row>71</xdr:row>
      <xdr:rowOff>19050</xdr:rowOff>
    </xdr:from>
    <xdr:to>
      <xdr:col>9</xdr:col>
      <xdr:colOff>695325</xdr:colOff>
      <xdr:row>72</xdr:row>
      <xdr:rowOff>76200</xdr:rowOff>
    </xdr:to>
    <xdr:sp>
      <xdr:nvSpPr>
        <xdr:cNvPr id="12" name="Comment 12" hidden="1"/>
        <xdr:cNvSpPr>
          <a:spLocks/>
        </xdr:cNvSpPr>
      </xdr:nvSpPr>
      <xdr:spPr>
        <a:xfrm>
          <a:off x="809625" y="8524875"/>
          <a:ext cx="31718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ο παίκτης που είναι seeded 3 ή ο παίκτης 4</a:t>
          </a:r>
        </a:p>
      </xdr:txBody>
    </xdr:sp>
    <xdr:clientData/>
  </xdr:twoCellAnchor>
  <xdr:twoCellAnchor editAs="absolute">
    <xdr:from>
      <xdr:col>4</xdr:col>
      <xdr:colOff>342900</xdr:colOff>
      <xdr:row>72</xdr:row>
      <xdr:rowOff>66675</xdr:rowOff>
    </xdr:from>
    <xdr:to>
      <xdr:col>9</xdr:col>
      <xdr:colOff>695325</xdr:colOff>
      <xdr:row>74</xdr:row>
      <xdr:rowOff>9525</xdr:rowOff>
    </xdr:to>
    <xdr:sp>
      <xdr:nvSpPr>
        <xdr:cNvPr id="13" name="Comment 13" hidden="1"/>
        <xdr:cNvSpPr>
          <a:spLocks/>
        </xdr:cNvSpPr>
      </xdr:nvSpPr>
      <xdr:spPr>
        <a:xfrm>
          <a:off x="809625" y="8686800"/>
          <a:ext cx="31718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5, 6, 7, 8</a:t>
          </a:r>
        </a:p>
      </xdr:txBody>
    </xdr:sp>
    <xdr:clientData/>
  </xdr:twoCellAnchor>
  <xdr:twoCellAnchor editAs="absolute">
    <xdr:from>
      <xdr:col>4</xdr:col>
      <xdr:colOff>342900</xdr:colOff>
      <xdr:row>81</xdr:row>
      <xdr:rowOff>38100</xdr:rowOff>
    </xdr:from>
    <xdr:to>
      <xdr:col>9</xdr:col>
      <xdr:colOff>695325</xdr:colOff>
      <xdr:row>82</xdr:row>
      <xdr:rowOff>9525</xdr:rowOff>
    </xdr:to>
    <xdr:sp>
      <xdr:nvSpPr>
        <xdr:cNvPr id="14" name="Comment 14" hidden="1"/>
        <xdr:cNvSpPr>
          <a:spLocks/>
        </xdr:cNvSpPr>
      </xdr:nvSpPr>
      <xdr:spPr>
        <a:xfrm>
          <a:off x="809625" y="9820275"/>
          <a:ext cx="31718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9,10,11,12</a:t>
          </a:r>
        </a:p>
      </xdr:txBody>
    </xdr:sp>
    <xdr:clientData/>
  </xdr:twoCellAnchor>
  <xdr:twoCellAnchor editAs="absolute">
    <xdr:from>
      <xdr:col>4</xdr:col>
      <xdr:colOff>342900</xdr:colOff>
      <xdr:row>82</xdr:row>
      <xdr:rowOff>0</xdr:rowOff>
    </xdr:from>
    <xdr:to>
      <xdr:col>9</xdr:col>
      <xdr:colOff>695325</xdr:colOff>
      <xdr:row>82</xdr:row>
      <xdr:rowOff>171450</xdr:rowOff>
    </xdr:to>
    <xdr:sp>
      <xdr:nvSpPr>
        <xdr:cNvPr id="15" name="Comment 15" hidden="1"/>
        <xdr:cNvSpPr>
          <a:spLocks/>
        </xdr:cNvSpPr>
      </xdr:nvSpPr>
      <xdr:spPr>
        <a:xfrm>
          <a:off x="809625" y="9982200"/>
          <a:ext cx="31718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13,14,15,16
</a:t>
          </a:r>
        </a:p>
      </xdr:txBody>
    </xdr:sp>
    <xdr:clientData/>
  </xdr:twoCellAnchor>
  <xdr:twoCellAnchor editAs="absolute">
    <xdr:from>
      <xdr:col>4</xdr:col>
      <xdr:colOff>342900</xdr:colOff>
      <xdr:row>87</xdr:row>
      <xdr:rowOff>133350</xdr:rowOff>
    </xdr:from>
    <xdr:to>
      <xdr:col>9</xdr:col>
      <xdr:colOff>695325</xdr:colOff>
      <xdr:row>88</xdr:row>
      <xdr:rowOff>104775</xdr:rowOff>
    </xdr:to>
    <xdr:sp>
      <xdr:nvSpPr>
        <xdr:cNvPr id="16" name="Comment 16" hidden="1"/>
        <xdr:cNvSpPr>
          <a:spLocks/>
        </xdr:cNvSpPr>
      </xdr:nvSpPr>
      <xdr:spPr>
        <a:xfrm>
          <a:off x="809625" y="11115675"/>
          <a:ext cx="31718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Στη θέση 64 τοποθετείται πάντα ο νούμερο 2 seeded του ταμπλό</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438150</xdr:colOff>
      <xdr:row>4</xdr:row>
      <xdr:rowOff>114300</xdr:rowOff>
    </xdr:from>
    <xdr:to>
      <xdr:col>9</xdr:col>
      <xdr:colOff>409575</xdr:colOff>
      <xdr:row>6</xdr:row>
      <xdr:rowOff>0</xdr:rowOff>
    </xdr:to>
    <xdr:sp>
      <xdr:nvSpPr>
        <xdr:cNvPr id="1" name="Comment 1" hidden="1"/>
        <xdr:cNvSpPr>
          <a:spLocks/>
        </xdr:cNvSpPr>
      </xdr:nvSpPr>
      <xdr:spPr>
        <a:xfrm>
          <a:off x="1285875" y="904875"/>
          <a:ext cx="24003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Στη θέση 1 τοποθετείται πάντα ο νούμερο 1 seeded του ταμπλό</a:t>
          </a:r>
        </a:p>
      </xdr:txBody>
    </xdr:sp>
    <xdr:clientData/>
  </xdr:twoCellAnchor>
  <xdr:twoCellAnchor editAs="absolute">
    <xdr:from>
      <xdr:col>4</xdr:col>
      <xdr:colOff>438150</xdr:colOff>
      <xdr:row>14</xdr:row>
      <xdr:rowOff>47625</xdr:rowOff>
    </xdr:from>
    <xdr:to>
      <xdr:col>9</xdr:col>
      <xdr:colOff>409575</xdr:colOff>
      <xdr:row>15</xdr:row>
      <xdr:rowOff>104775</xdr:rowOff>
    </xdr:to>
    <xdr:sp>
      <xdr:nvSpPr>
        <xdr:cNvPr id="2" name="Comment 2" hidden="1"/>
        <xdr:cNvSpPr>
          <a:spLocks/>
        </xdr:cNvSpPr>
      </xdr:nvSpPr>
      <xdr:spPr>
        <a:xfrm>
          <a:off x="1285875" y="2038350"/>
          <a:ext cx="24003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13,14,15,16
</a:t>
          </a:r>
        </a:p>
      </xdr:txBody>
    </xdr:sp>
    <xdr:clientData/>
  </xdr:twoCellAnchor>
  <xdr:twoCellAnchor editAs="absolute">
    <xdr:from>
      <xdr:col>4</xdr:col>
      <xdr:colOff>438150</xdr:colOff>
      <xdr:row>15</xdr:row>
      <xdr:rowOff>95250</xdr:rowOff>
    </xdr:from>
    <xdr:to>
      <xdr:col>9</xdr:col>
      <xdr:colOff>409575</xdr:colOff>
      <xdr:row>17</xdr:row>
      <xdr:rowOff>38100</xdr:rowOff>
    </xdr:to>
    <xdr:sp>
      <xdr:nvSpPr>
        <xdr:cNvPr id="3" name="Comment 3" hidden="1"/>
        <xdr:cNvSpPr>
          <a:spLocks/>
        </xdr:cNvSpPr>
      </xdr:nvSpPr>
      <xdr:spPr>
        <a:xfrm>
          <a:off x="1285875" y="2200275"/>
          <a:ext cx="24003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9,10,11,12</a:t>
          </a:r>
        </a:p>
      </xdr:txBody>
    </xdr:sp>
    <xdr:clientData/>
  </xdr:twoCellAnchor>
  <xdr:twoCellAnchor editAs="absolute">
    <xdr:from>
      <xdr:col>4</xdr:col>
      <xdr:colOff>438150</xdr:colOff>
      <xdr:row>25</xdr:row>
      <xdr:rowOff>95250</xdr:rowOff>
    </xdr:from>
    <xdr:to>
      <xdr:col>9</xdr:col>
      <xdr:colOff>409575</xdr:colOff>
      <xdr:row>27</xdr:row>
      <xdr:rowOff>38100</xdr:rowOff>
    </xdr:to>
    <xdr:sp>
      <xdr:nvSpPr>
        <xdr:cNvPr id="4" name="Comment 4" hidden="1"/>
        <xdr:cNvSpPr>
          <a:spLocks/>
        </xdr:cNvSpPr>
      </xdr:nvSpPr>
      <xdr:spPr>
        <a:xfrm>
          <a:off x="1285875" y="3343275"/>
          <a:ext cx="24003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5, 6, 7, 8
</a:t>
          </a:r>
        </a:p>
      </xdr:txBody>
    </xdr:sp>
    <xdr:clientData/>
  </xdr:twoCellAnchor>
  <xdr:twoCellAnchor editAs="absolute">
    <xdr:from>
      <xdr:col>4</xdr:col>
      <xdr:colOff>438150</xdr:colOff>
      <xdr:row>27</xdr:row>
      <xdr:rowOff>28575</xdr:rowOff>
    </xdr:from>
    <xdr:to>
      <xdr:col>9</xdr:col>
      <xdr:colOff>409575</xdr:colOff>
      <xdr:row>28</xdr:row>
      <xdr:rowOff>85725</xdr:rowOff>
    </xdr:to>
    <xdr:sp>
      <xdr:nvSpPr>
        <xdr:cNvPr id="5" name="Comment 5" hidden="1"/>
        <xdr:cNvSpPr>
          <a:spLocks/>
        </xdr:cNvSpPr>
      </xdr:nvSpPr>
      <xdr:spPr>
        <a:xfrm>
          <a:off x="1285875" y="3505200"/>
          <a:ext cx="24003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ο παίκτης που είναι seeded 3 ή ο παίκτης 4
</a:t>
          </a:r>
        </a:p>
      </xdr:txBody>
    </xdr:sp>
    <xdr:clientData/>
  </xdr:twoCellAnchor>
  <xdr:twoCellAnchor editAs="absolute">
    <xdr:from>
      <xdr:col>4</xdr:col>
      <xdr:colOff>438150</xdr:colOff>
      <xdr:row>37</xdr:row>
      <xdr:rowOff>19050</xdr:rowOff>
    </xdr:from>
    <xdr:to>
      <xdr:col>9</xdr:col>
      <xdr:colOff>409575</xdr:colOff>
      <xdr:row>38</xdr:row>
      <xdr:rowOff>76200</xdr:rowOff>
    </xdr:to>
    <xdr:sp>
      <xdr:nvSpPr>
        <xdr:cNvPr id="6" name="Comment 6" hidden="1"/>
        <xdr:cNvSpPr>
          <a:spLocks/>
        </xdr:cNvSpPr>
      </xdr:nvSpPr>
      <xdr:spPr>
        <a:xfrm>
          <a:off x="1285875" y="4638675"/>
          <a:ext cx="24003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13,14,15,16</a:t>
          </a:r>
        </a:p>
      </xdr:txBody>
    </xdr:sp>
    <xdr:clientData/>
  </xdr:twoCellAnchor>
  <xdr:twoCellAnchor editAs="absolute">
    <xdr:from>
      <xdr:col>4</xdr:col>
      <xdr:colOff>438150</xdr:colOff>
      <xdr:row>38</xdr:row>
      <xdr:rowOff>66675</xdr:rowOff>
    </xdr:from>
    <xdr:to>
      <xdr:col>9</xdr:col>
      <xdr:colOff>409575</xdr:colOff>
      <xdr:row>40</xdr:row>
      <xdr:rowOff>9525</xdr:rowOff>
    </xdr:to>
    <xdr:sp>
      <xdr:nvSpPr>
        <xdr:cNvPr id="7" name="Comment 7" hidden="1"/>
        <xdr:cNvSpPr>
          <a:spLocks/>
        </xdr:cNvSpPr>
      </xdr:nvSpPr>
      <xdr:spPr>
        <a:xfrm>
          <a:off x="1285875" y="4800600"/>
          <a:ext cx="24003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9,10,11,12</a:t>
          </a:r>
        </a:p>
      </xdr:txBody>
    </xdr:sp>
    <xdr:clientData/>
  </xdr:twoCellAnchor>
  <xdr:twoCellAnchor editAs="absolute">
    <xdr:from>
      <xdr:col>4</xdr:col>
      <xdr:colOff>438150</xdr:colOff>
      <xdr:row>48</xdr:row>
      <xdr:rowOff>57150</xdr:rowOff>
    </xdr:from>
    <xdr:to>
      <xdr:col>9</xdr:col>
      <xdr:colOff>409575</xdr:colOff>
      <xdr:row>50</xdr:row>
      <xdr:rowOff>0</xdr:rowOff>
    </xdr:to>
    <xdr:sp>
      <xdr:nvSpPr>
        <xdr:cNvPr id="8" name="Comment 8" hidden="1"/>
        <xdr:cNvSpPr>
          <a:spLocks/>
        </xdr:cNvSpPr>
      </xdr:nvSpPr>
      <xdr:spPr>
        <a:xfrm>
          <a:off x="1285875" y="5934075"/>
          <a:ext cx="24003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5, 6, 7, 8</a:t>
          </a:r>
        </a:p>
      </xdr:txBody>
    </xdr:sp>
    <xdr:clientData/>
  </xdr:twoCellAnchor>
  <xdr:twoCellAnchor editAs="absolute">
    <xdr:from>
      <xdr:col>4</xdr:col>
      <xdr:colOff>438150</xdr:colOff>
      <xdr:row>49</xdr:row>
      <xdr:rowOff>104775</xdr:rowOff>
    </xdr:from>
    <xdr:to>
      <xdr:col>9</xdr:col>
      <xdr:colOff>409575</xdr:colOff>
      <xdr:row>51</xdr:row>
      <xdr:rowOff>47625</xdr:rowOff>
    </xdr:to>
    <xdr:sp>
      <xdr:nvSpPr>
        <xdr:cNvPr id="9" name="Comment 9" hidden="1"/>
        <xdr:cNvSpPr>
          <a:spLocks/>
        </xdr:cNvSpPr>
      </xdr:nvSpPr>
      <xdr:spPr>
        <a:xfrm>
          <a:off x="1285875" y="6096000"/>
          <a:ext cx="24003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5, 6, 7, 8</a:t>
          </a:r>
        </a:p>
      </xdr:txBody>
    </xdr:sp>
    <xdr:clientData/>
  </xdr:twoCellAnchor>
  <xdr:twoCellAnchor editAs="absolute">
    <xdr:from>
      <xdr:col>4</xdr:col>
      <xdr:colOff>438150</xdr:colOff>
      <xdr:row>59</xdr:row>
      <xdr:rowOff>95250</xdr:rowOff>
    </xdr:from>
    <xdr:to>
      <xdr:col>9</xdr:col>
      <xdr:colOff>409575</xdr:colOff>
      <xdr:row>61</xdr:row>
      <xdr:rowOff>38100</xdr:rowOff>
    </xdr:to>
    <xdr:sp>
      <xdr:nvSpPr>
        <xdr:cNvPr id="10" name="Comment 10" hidden="1"/>
        <xdr:cNvSpPr>
          <a:spLocks/>
        </xdr:cNvSpPr>
      </xdr:nvSpPr>
      <xdr:spPr>
        <a:xfrm>
          <a:off x="1285875" y="7229475"/>
          <a:ext cx="24003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9,10,11,12</a:t>
          </a:r>
        </a:p>
      </xdr:txBody>
    </xdr:sp>
    <xdr:clientData/>
  </xdr:twoCellAnchor>
  <xdr:twoCellAnchor editAs="absolute">
    <xdr:from>
      <xdr:col>4</xdr:col>
      <xdr:colOff>438150</xdr:colOff>
      <xdr:row>61</xdr:row>
      <xdr:rowOff>28575</xdr:rowOff>
    </xdr:from>
    <xdr:to>
      <xdr:col>9</xdr:col>
      <xdr:colOff>409575</xdr:colOff>
      <xdr:row>62</xdr:row>
      <xdr:rowOff>85725</xdr:rowOff>
    </xdr:to>
    <xdr:sp>
      <xdr:nvSpPr>
        <xdr:cNvPr id="11" name="Comment 11" hidden="1"/>
        <xdr:cNvSpPr>
          <a:spLocks/>
        </xdr:cNvSpPr>
      </xdr:nvSpPr>
      <xdr:spPr>
        <a:xfrm>
          <a:off x="1285875" y="7391400"/>
          <a:ext cx="24003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13,14,15,16</a:t>
          </a:r>
        </a:p>
      </xdr:txBody>
    </xdr:sp>
    <xdr:clientData/>
  </xdr:twoCellAnchor>
  <xdr:twoCellAnchor editAs="absolute">
    <xdr:from>
      <xdr:col>4</xdr:col>
      <xdr:colOff>438150</xdr:colOff>
      <xdr:row>71</xdr:row>
      <xdr:rowOff>19050</xdr:rowOff>
    </xdr:from>
    <xdr:to>
      <xdr:col>9</xdr:col>
      <xdr:colOff>409575</xdr:colOff>
      <xdr:row>72</xdr:row>
      <xdr:rowOff>76200</xdr:rowOff>
    </xdr:to>
    <xdr:sp>
      <xdr:nvSpPr>
        <xdr:cNvPr id="12" name="Comment 12" hidden="1"/>
        <xdr:cNvSpPr>
          <a:spLocks/>
        </xdr:cNvSpPr>
      </xdr:nvSpPr>
      <xdr:spPr>
        <a:xfrm>
          <a:off x="1285875" y="8524875"/>
          <a:ext cx="24003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ο παίκτης που είναι seeded 3 ή ο παίκτης 4</a:t>
          </a:r>
        </a:p>
      </xdr:txBody>
    </xdr:sp>
    <xdr:clientData/>
  </xdr:twoCellAnchor>
  <xdr:twoCellAnchor editAs="absolute">
    <xdr:from>
      <xdr:col>4</xdr:col>
      <xdr:colOff>438150</xdr:colOff>
      <xdr:row>72</xdr:row>
      <xdr:rowOff>66675</xdr:rowOff>
    </xdr:from>
    <xdr:to>
      <xdr:col>9</xdr:col>
      <xdr:colOff>409575</xdr:colOff>
      <xdr:row>74</xdr:row>
      <xdr:rowOff>9525</xdr:rowOff>
    </xdr:to>
    <xdr:sp>
      <xdr:nvSpPr>
        <xdr:cNvPr id="13" name="Comment 13" hidden="1"/>
        <xdr:cNvSpPr>
          <a:spLocks/>
        </xdr:cNvSpPr>
      </xdr:nvSpPr>
      <xdr:spPr>
        <a:xfrm>
          <a:off x="1285875" y="8686800"/>
          <a:ext cx="24003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5, 6, 7, 8</a:t>
          </a:r>
        </a:p>
      </xdr:txBody>
    </xdr:sp>
    <xdr:clientData/>
  </xdr:twoCellAnchor>
  <xdr:twoCellAnchor editAs="absolute">
    <xdr:from>
      <xdr:col>4</xdr:col>
      <xdr:colOff>438150</xdr:colOff>
      <xdr:row>81</xdr:row>
      <xdr:rowOff>38100</xdr:rowOff>
    </xdr:from>
    <xdr:to>
      <xdr:col>9</xdr:col>
      <xdr:colOff>409575</xdr:colOff>
      <xdr:row>82</xdr:row>
      <xdr:rowOff>9525</xdr:rowOff>
    </xdr:to>
    <xdr:sp>
      <xdr:nvSpPr>
        <xdr:cNvPr id="14" name="Comment 14" hidden="1"/>
        <xdr:cNvSpPr>
          <a:spLocks/>
        </xdr:cNvSpPr>
      </xdr:nvSpPr>
      <xdr:spPr>
        <a:xfrm>
          <a:off x="1285875" y="9820275"/>
          <a:ext cx="24003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9,10,11,12</a:t>
          </a:r>
        </a:p>
      </xdr:txBody>
    </xdr:sp>
    <xdr:clientData/>
  </xdr:twoCellAnchor>
  <xdr:twoCellAnchor editAs="absolute">
    <xdr:from>
      <xdr:col>4</xdr:col>
      <xdr:colOff>438150</xdr:colOff>
      <xdr:row>82</xdr:row>
      <xdr:rowOff>0</xdr:rowOff>
    </xdr:from>
    <xdr:to>
      <xdr:col>9</xdr:col>
      <xdr:colOff>409575</xdr:colOff>
      <xdr:row>82</xdr:row>
      <xdr:rowOff>171450</xdr:rowOff>
    </xdr:to>
    <xdr:sp>
      <xdr:nvSpPr>
        <xdr:cNvPr id="15" name="Comment 15" hidden="1"/>
        <xdr:cNvSpPr>
          <a:spLocks/>
        </xdr:cNvSpPr>
      </xdr:nvSpPr>
      <xdr:spPr>
        <a:xfrm>
          <a:off x="1285875" y="9982200"/>
          <a:ext cx="24003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13,14,15,16
</a:t>
          </a:r>
        </a:p>
      </xdr:txBody>
    </xdr:sp>
    <xdr:clientData/>
  </xdr:twoCellAnchor>
  <xdr:twoCellAnchor editAs="absolute">
    <xdr:from>
      <xdr:col>4</xdr:col>
      <xdr:colOff>438150</xdr:colOff>
      <xdr:row>87</xdr:row>
      <xdr:rowOff>133350</xdr:rowOff>
    </xdr:from>
    <xdr:to>
      <xdr:col>9</xdr:col>
      <xdr:colOff>409575</xdr:colOff>
      <xdr:row>88</xdr:row>
      <xdr:rowOff>104775</xdr:rowOff>
    </xdr:to>
    <xdr:sp>
      <xdr:nvSpPr>
        <xdr:cNvPr id="16" name="Comment 16" hidden="1"/>
        <xdr:cNvSpPr>
          <a:spLocks/>
        </xdr:cNvSpPr>
      </xdr:nvSpPr>
      <xdr:spPr>
        <a:xfrm>
          <a:off x="1285875" y="11115675"/>
          <a:ext cx="24003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Στη θέση 64 τοποθετείται πάντα ο νούμερο 2 seeded του ταμπλό</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285750</xdr:colOff>
      <xdr:row>25</xdr:row>
      <xdr:rowOff>19050</xdr:rowOff>
    </xdr:from>
    <xdr:to>
      <xdr:col>11</xdr:col>
      <xdr:colOff>247650</xdr:colOff>
      <xdr:row>26</xdr:row>
      <xdr:rowOff>76200</xdr:rowOff>
    </xdr:to>
    <xdr:sp>
      <xdr:nvSpPr>
        <xdr:cNvPr id="1" name="Comment 1" hidden="1"/>
        <xdr:cNvSpPr>
          <a:spLocks/>
        </xdr:cNvSpPr>
      </xdr:nvSpPr>
      <xdr:spPr>
        <a:xfrm>
          <a:off x="819150" y="3295650"/>
          <a:ext cx="37433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5,6,7,8</a:t>
          </a:r>
        </a:p>
      </xdr:txBody>
    </xdr:sp>
    <xdr:clientData/>
  </xdr:twoCellAnchor>
  <xdr:twoCellAnchor editAs="absolute">
    <xdr:from>
      <xdr:col>4</xdr:col>
      <xdr:colOff>285750</xdr:colOff>
      <xdr:row>28</xdr:row>
      <xdr:rowOff>0</xdr:rowOff>
    </xdr:from>
    <xdr:to>
      <xdr:col>11</xdr:col>
      <xdr:colOff>247650</xdr:colOff>
      <xdr:row>29</xdr:row>
      <xdr:rowOff>57150</xdr:rowOff>
    </xdr:to>
    <xdr:sp>
      <xdr:nvSpPr>
        <xdr:cNvPr id="2" name="Comment 2" hidden="1"/>
        <xdr:cNvSpPr>
          <a:spLocks/>
        </xdr:cNvSpPr>
      </xdr:nvSpPr>
      <xdr:spPr>
        <a:xfrm>
          <a:off x="819150" y="3619500"/>
          <a:ext cx="37433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3,4
</a:t>
          </a:r>
        </a:p>
      </xdr:txBody>
    </xdr:sp>
    <xdr:clientData/>
  </xdr:twoCellAnchor>
  <xdr:twoCellAnchor editAs="absolute">
    <xdr:from>
      <xdr:col>4</xdr:col>
      <xdr:colOff>285750</xdr:colOff>
      <xdr:row>49</xdr:row>
      <xdr:rowOff>85725</xdr:rowOff>
    </xdr:from>
    <xdr:to>
      <xdr:col>11</xdr:col>
      <xdr:colOff>247650</xdr:colOff>
      <xdr:row>51</xdr:row>
      <xdr:rowOff>28575</xdr:rowOff>
    </xdr:to>
    <xdr:sp>
      <xdr:nvSpPr>
        <xdr:cNvPr id="3" name="Comment 3" hidden="1"/>
        <xdr:cNvSpPr>
          <a:spLocks/>
        </xdr:cNvSpPr>
      </xdr:nvSpPr>
      <xdr:spPr>
        <a:xfrm>
          <a:off x="819150" y="6105525"/>
          <a:ext cx="37433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5,6,7,8</a:t>
          </a:r>
        </a:p>
      </xdr:txBody>
    </xdr:sp>
    <xdr:clientData/>
  </xdr:twoCellAnchor>
  <xdr:twoCellAnchor editAs="absolute">
    <xdr:from>
      <xdr:col>4</xdr:col>
      <xdr:colOff>285750</xdr:colOff>
      <xdr:row>52</xdr:row>
      <xdr:rowOff>95250</xdr:rowOff>
    </xdr:from>
    <xdr:to>
      <xdr:col>11</xdr:col>
      <xdr:colOff>247650</xdr:colOff>
      <xdr:row>54</xdr:row>
      <xdr:rowOff>38100</xdr:rowOff>
    </xdr:to>
    <xdr:sp>
      <xdr:nvSpPr>
        <xdr:cNvPr id="4" name="Comment 4" hidden="1"/>
        <xdr:cNvSpPr>
          <a:spLocks/>
        </xdr:cNvSpPr>
      </xdr:nvSpPr>
      <xdr:spPr>
        <a:xfrm>
          <a:off x="819150" y="6457950"/>
          <a:ext cx="37433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5,6,7,8</a:t>
          </a:r>
        </a:p>
      </xdr:txBody>
    </xdr:sp>
    <xdr:clientData/>
  </xdr:twoCellAnchor>
  <xdr:twoCellAnchor editAs="absolute">
    <xdr:from>
      <xdr:col>4</xdr:col>
      <xdr:colOff>285750</xdr:colOff>
      <xdr:row>75</xdr:row>
      <xdr:rowOff>104775</xdr:rowOff>
    </xdr:from>
    <xdr:to>
      <xdr:col>11</xdr:col>
      <xdr:colOff>247650</xdr:colOff>
      <xdr:row>77</xdr:row>
      <xdr:rowOff>47625</xdr:rowOff>
    </xdr:to>
    <xdr:sp>
      <xdr:nvSpPr>
        <xdr:cNvPr id="5" name="Comment 5" hidden="1"/>
        <xdr:cNvSpPr>
          <a:spLocks/>
        </xdr:cNvSpPr>
      </xdr:nvSpPr>
      <xdr:spPr>
        <a:xfrm>
          <a:off x="819150" y="9096375"/>
          <a:ext cx="37433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3,4
</a:t>
          </a:r>
        </a:p>
      </xdr:txBody>
    </xdr:sp>
    <xdr:clientData/>
  </xdr:twoCellAnchor>
  <xdr:twoCellAnchor editAs="absolute">
    <xdr:from>
      <xdr:col>4</xdr:col>
      <xdr:colOff>285750</xdr:colOff>
      <xdr:row>79</xdr:row>
      <xdr:rowOff>9525</xdr:rowOff>
    </xdr:from>
    <xdr:to>
      <xdr:col>11</xdr:col>
      <xdr:colOff>247650</xdr:colOff>
      <xdr:row>79</xdr:row>
      <xdr:rowOff>180975</xdr:rowOff>
    </xdr:to>
    <xdr:sp>
      <xdr:nvSpPr>
        <xdr:cNvPr id="6" name="Comment 6" hidden="1"/>
        <xdr:cNvSpPr>
          <a:spLocks/>
        </xdr:cNvSpPr>
      </xdr:nvSpPr>
      <xdr:spPr>
        <a:xfrm>
          <a:off x="819150" y="9544050"/>
          <a:ext cx="37433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μμε κλήρωση μπαίνει ένας από τους παίκτες που είναι στις θέσεις 5,6,7,8</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5\Downloads\YYYYYY_35%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5\Downloads\YYYYYY_45%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er5\Downloads\YYYYYY_YYY%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2)"/>
      <sheetName val="Συμμετοχές"/>
      <sheetName val="Ταμπλό 35+"/>
    </sheetNames>
    <sheetDataSet>
      <sheetData sheetId="0">
        <row r="6">
          <cell r="A6" t="str">
            <v>3ο Παγκρήτιο Βετεράνων Ιεράπετρα</v>
          </cell>
        </row>
        <row r="8">
          <cell r="A8" t="str">
            <v>Ζ΄ ΕΝΩΣΗ</v>
          </cell>
        </row>
        <row r="10">
          <cell r="A10" t="str">
            <v>30-31/5 &amp;1/6 </v>
          </cell>
          <cell r="C10" t="str">
            <v>Γ.Σ. ΛΙΒΥΚΟΣ</v>
          </cell>
          <cell r="D10" t="str">
            <v>ΙΕΡΑΠΕΤΡΑ</v>
          </cell>
          <cell r="E10" t="str">
            <v>Μ. ΜΟΥΤΣΑΚΗ &amp; Ν. ΚΑΛΥΒΑΣ</v>
          </cell>
        </row>
        <row r="12">
          <cell r="A12" t="str">
            <v>ΑΝΔΡΩΝ 35+</v>
          </cell>
        </row>
      </sheetData>
      <sheetData sheetId="1">
        <row r="7">
          <cell r="A7">
            <v>1</v>
          </cell>
          <cell r="B7" t="str">
            <v>THOMAS</v>
          </cell>
          <cell r="C7" t="str">
            <v>JAVOR</v>
          </cell>
          <cell r="D7" t="str">
            <v>ΗΡΑΚΛΕΙΟ</v>
          </cell>
          <cell r="P7">
            <v>485</v>
          </cell>
        </row>
        <row r="8">
          <cell r="A8">
            <v>2</v>
          </cell>
          <cell r="B8" t="str">
            <v>ΜΠΟΓΡΗΣ</v>
          </cell>
          <cell r="C8" t="str">
            <v>ΚΩΝ/ΝΟΣ</v>
          </cell>
          <cell r="D8" t="str">
            <v>ΗΡΑΚΛΕΙΟ</v>
          </cell>
          <cell r="P8">
            <v>440</v>
          </cell>
        </row>
        <row r="9">
          <cell r="A9">
            <v>3</v>
          </cell>
          <cell r="B9" t="str">
            <v>ΒΑΣΙΛΑΚΗΣ ΡΕΘ</v>
          </cell>
          <cell r="C9" t="str">
            <v>ΒΑΓΓΕΛΗΣ</v>
          </cell>
          <cell r="D9" t="str">
            <v>ΡΕΘΥΜΝΟ</v>
          </cell>
          <cell r="P9">
            <v>370</v>
          </cell>
        </row>
        <row r="10">
          <cell r="A10">
            <v>4</v>
          </cell>
          <cell r="B10" t="str">
            <v>ΚΑΡΓΑΤΖΗΣ</v>
          </cell>
          <cell r="C10" t="str">
            <v>ΚΩΣΤΑΣ</v>
          </cell>
          <cell r="D10" t="str">
            <v>ΗΡΑΚΛΕΙΟ</v>
          </cell>
          <cell r="P10">
            <v>340</v>
          </cell>
        </row>
        <row r="11">
          <cell r="A11">
            <v>5</v>
          </cell>
          <cell r="B11" t="str">
            <v>ΚΑΡΆΚΗΣ</v>
          </cell>
          <cell r="C11" t="str">
            <v>ΜΙΧΆΛΗΣ</v>
          </cell>
          <cell r="D11" t="str">
            <v>ΧΑΝΙΑ</v>
          </cell>
          <cell r="P11">
            <v>310</v>
          </cell>
        </row>
        <row r="12">
          <cell r="A12">
            <v>6</v>
          </cell>
          <cell r="B12" t="str">
            <v>ΓΚΑΛΑΝΆΚΗΣ</v>
          </cell>
          <cell r="C12" t="str">
            <v>ΜΑΝΌΛΗΣ</v>
          </cell>
          <cell r="D12" t="str">
            <v>ΗΡΑΚΛΕΙΟ</v>
          </cell>
          <cell r="P12">
            <v>230</v>
          </cell>
        </row>
        <row r="13">
          <cell r="A13">
            <v>7</v>
          </cell>
          <cell r="B13" t="str">
            <v>ΒΑΣΙΛΑΚΗΣ ΗΡ.</v>
          </cell>
          <cell r="C13" t="str">
            <v>ΜΙΧΑΛΗΣ</v>
          </cell>
          <cell r="D13" t="str">
            <v>ΗΡΑΚΛΕΙΟ</v>
          </cell>
          <cell r="P13">
            <v>210</v>
          </cell>
        </row>
        <row r="14">
          <cell r="A14">
            <v>8</v>
          </cell>
          <cell r="B14" t="str">
            <v>ΓΑΛΕΡΟΣ</v>
          </cell>
          <cell r="C14" t="str">
            <v>ΣΤΑΥΡΟΣ</v>
          </cell>
          <cell r="D14" t="str">
            <v>ΡΕΘΥΜΝΟ</v>
          </cell>
          <cell r="P14">
            <v>195</v>
          </cell>
        </row>
        <row r="15">
          <cell r="A15">
            <v>9</v>
          </cell>
          <cell r="B15" t="str">
            <v>ΚΑΦΕΤΖΑΚΗΣ</v>
          </cell>
          <cell r="C15" t="str">
            <v>ΜΑΝΟΣ</v>
          </cell>
          <cell r="D15" t="str">
            <v>ΗΡΑΚΛΕΙΟ</v>
          </cell>
          <cell r="P15">
            <v>165</v>
          </cell>
        </row>
        <row r="16">
          <cell r="A16">
            <v>10</v>
          </cell>
          <cell r="B16" t="str">
            <v>ΠΑΝΑΓΙΩΤΙΔΗΣ</v>
          </cell>
          <cell r="C16" t="str">
            <v>ΠΑΝΟΣ</v>
          </cell>
          <cell r="D16" t="str">
            <v>ΗΡΑΚΛΕΙΟ</v>
          </cell>
          <cell r="P16">
            <v>125</v>
          </cell>
        </row>
        <row r="17">
          <cell r="A17">
            <v>11</v>
          </cell>
          <cell r="B17" t="str">
            <v>ΜΑΧΛΉΣ</v>
          </cell>
          <cell r="C17" t="str">
            <v>ΤΆΣΟΣ</v>
          </cell>
          <cell r="D17" t="str">
            <v>ΗΡΑΚΛΕΙΟ</v>
          </cell>
          <cell r="P17">
            <v>105</v>
          </cell>
        </row>
        <row r="18">
          <cell r="A18">
            <v>12</v>
          </cell>
          <cell r="B18" t="str">
            <v>ΨΑΡΟΥΔΑΚΗΣ</v>
          </cell>
          <cell r="C18" t="str">
            <v>ΕΥΣΤΡΑΤΙΟΣ</v>
          </cell>
          <cell r="D18" t="str">
            <v>ΗΡΑΚΛΕΙΟ</v>
          </cell>
          <cell r="P18">
            <v>105</v>
          </cell>
        </row>
        <row r="19">
          <cell r="A19">
            <v>13</v>
          </cell>
          <cell r="B19" t="str">
            <v>ΜΥΡΤΑΚΗΣ</v>
          </cell>
          <cell r="C19" t="str">
            <v>ΜΙΧΑΛΗΣ</v>
          </cell>
          <cell r="D19" t="str">
            <v>ΤΥΜΠΑΚΙ</v>
          </cell>
          <cell r="P19">
            <v>90</v>
          </cell>
        </row>
        <row r="20">
          <cell r="A20">
            <v>14</v>
          </cell>
          <cell r="B20" t="str">
            <v>ΣΑΡΑΝΤΙΔΗΣ</v>
          </cell>
          <cell r="C20" t="str">
            <v>ΣΤΑΥΡΟΣ </v>
          </cell>
          <cell r="D20" t="str">
            <v>ΗΡΑΚΛΕΙΟ </v>
          </cell>
          <cell r="P20">
            <v>65</v>
          </cell>
        </row>
        <row r="21">
          <cell r="A21">
            <v>15</v>
          </cell>
          <cell r="B21" t="str">
            <v>ΜΑΓΟΥΛΙΑΝΟΣ</v>
          </cell>
          <cell r="C21" t="str">
            <v>ΓΙΑΝΝΗΣ</v>
          </cell>
          <cell r="D21" t="str">
            <v>ΑΓ. ΝΙΚΟΛΑΟΣ</v>
          </cell>
          <cell r="P21">
            <v>60</v>
          </cell>
        </row>
        <row r="22">
          <cell r="A22">
            <v>16</v>
          </cell>
          <cell r="B22" t="str">
            <v>ΜΑΡΙΔΑΚΗΣ</v>
          </cell>
          <cell r="C22" t="str">
            <v>ΠΑΝΤΕΛΗΣ</v>
          </cell>
          <cell r="D22" t="str">
            <v>ΡΕΘΥΜΝΟ</v>
          </cell>
          <cell r="P22">
            <v>55</v>
          </cell>
        </row>
        <row r="23">
          <cell r="A23">
            <v>17</v>
          </cell>
          <cell r="B23" t="str">
            <v>ΑΠΟΣΤΟΛΑΚΗΣ</v>
          </cell>
          <cell r="C23" t="str">
            <v>ΜΑΝΟΣ</v>
          </cell>
          <cell r="D23" t="str">
            <v>ΗΡΑΚΛΕΙΟ</v>
          </cell>
          <cell r="P23">
            <v>50</v>
          </cell>
        </row>
        <row r="24">
          <cell r="A24">
            <v>18</v>
          </cell>
          <cell r="B24" t="str">
            <v>ΒΑΣΙΛΑΚΗΣ ΑΓ</v>
          </cell>
          <cell r="C24" t="str">
            <v>ΜΙΧΑΛΗΣ</v>
          </cell>
          <cell r="D24" t="str">
            <v>ΑΓ. ΝΙΚΟΛΑΟΣ</v>
          </cell>
          <cell r="P24">
            <v>45</v>
          </cell>
        </row>
        <row r="25">
          <cell r="A25">
            <v>19</v>
          </cell>
          <cell r="B25" t="str">
            <v>ΜΑΛΛΙΑΡΟΥΔΑΚΗΣ </v>
          </cell>
          <cell r="C25" t="str">
            <v>ΛΈΑΝΔΡΟΣ</v>
          </cell>
          <cell r="D25" t="str">
            <v>ΣΗΤΕΙΑ</v>
          </cell>
          <cell r="P25">
            <v>35</v>
          </cell>
        </row>
        <row r="26">
          <cell r="A26">
            <v>20</v>
          </cell>
          <cell r="B26" t="str">
            <v>ΜΥΓΙΑΚΗΣ</v>
          </cell>
          <cell r="C26" t="str">
            <v>ΑΡΙΣΤΟΤΕΛΗΣ</v>
          </cell>
          <cell r="D26" t="str">
            <v>ΡΕΘΥΜΝΟ</v>
          </cell>
          <cell r="P26">
            <v>35</v>
          </cell>
        </row>
        <row r="27">
          <cell r="A27">
            <v>21</v>
          </cell>
          <cell r="B27" t="str">
            <v>ΞΕΝΙΚΑΚΗΣ </v>
          </cell>
          <cell r="C27" t="str">
            <v>ΗΡΑΚΛΗΣ</v>
          </cell>
          <cell r="D27" t="str">
            <v>ΙΕΡΑΠΕΤΡΑ</v>
          </cell>
          <cell r="P27">
            <v>35</v>
          </cell>
        </row>
        <row r="28">
          <cell r="A28">
            <v>22</v>
          </cell>
          <cell r="B28" t="str">
            <v>ΔΑΒΡΑΔΟΣ</v>
          </cell>
          <cell r="C28" t="str">
            <v>ΕΜΜΑΝΟΥΗΛ</v>
          </cell>
          <cell r="D28" t="str">
            <v>ΑΓ. ΝΙΚΟΛΑΟΣ</v>
          </cell>
          <cell r="P28">
            <v>30</v>
          </cell>
        </row>
        <row r="29">
          <cell r="A29">
            <v>23</v>
          </cell>
          <cell r="B29" t="str">
            <v>ΚΑΛΛΗΣ</v>
          </cell>
          <cell r="C29" t="str">
            <v>ΧΡΉΣΤΟΣ</v>
          </cell>
          <cell r="D29" t="str">
            <v>ΑΓ. ΝΙΚΟΛΑΟΣ</v>
          </cell>
          <cell r="P29">
            <v>30</v>
          </cell>
        </row>
        <row r="30">
          <cell r="A30">
            <v>24</v>
          </cell>
          <cell r="B30" t="str">
            <v>ΝΤΙΝΌΠΟΥΛΟΣ</v>
          </cell>
          <cell r="C30" t="str">
            <v>ΑΧΙΛΛΕΑΣ</v>
          </cell>
          <cell r="D30" t="str">
            <v>ΡΕΘΥΜΝΟ</v>
          </cell>
          <cell r="P30">
            <v>20</v>
          </cell>
        </row>
        <row r="31">
          <cell r="A31">
            <v>25</v>
          </cell>
          <cell r="B31" t="str">
            <v>ΠΑΠΑΔΆΚΗΣ</v>
          </cell>
          <cell r="C31" t="str">
            <v>ΜΆΡΙΟΣ</v>
          </cell>
          <cell r="D31" t="str">
            <v>ΑΓ. ΝΙΚΟΛΑΟΣ</v>
          </cell>
          <cell r="P31">
            <v>20</v>
          </cell>
        </row>
        <row r="32">
          <cell r="A32">
            <v>26</v>
          </cell>
          <cell r="B32" t="str">
            <v>ΣΦΥΡΑΚΗΣ</v>
          </cell>
          <cell r="C32" t="str">
            <v>ΔΗΜΉΤΡΗΣ</v>
          </cell>
          <cell r="D32" t="str">
            <v>ΕΛΟΥΝΤΑ</v>
          </cell>
          <cell r="P32">
            <v>20</v>
          </cell>
        </row>
        <row r="33">
          <cell r="A33">
            <v>27</v>
          </cell>
          <cell r="B33" t="str">
            <v>ΚΑΛΟΥΔΗΣ</v>
          </cell>
          <cell r="C33" t="str">
            <v>ΑΛΈΞΑΝΔΡΟΣ</v>
          </cell>
          <cell r="D33" t="str">
            <v>ΑΓ. ΝΙΚΟΛΑΟΣ</v>
          </cell>
          <cell r="P33">
            <v>15</v>
          </cell>
        </row>
        <row r="34">
          <cell r="A34">
            <v>28</v>
          </cell>
          <cell r="B34" t="str">
            <v>ΚΟΚΚΑΛΗΣ</v>
          </cell>
          <cell r="C34" t="str">
            <v>ΜΑΝΟΣ</v>
          </cell>
          <cell r="D34" t="str">
            <v>ΙΕΡΑΠΕΤΡΑ</v>
          </cell>
          <cell r="P34">
            <v>15</v>
          </cell>
        </row>
        <row r="35">
          <cell r="A35">
            <v>29</v>
          </cell>
          <cell r="B35" t="str">
            <v>ΓΡΗΓΟΡΊΟΥ</v>
          </cell>
          <cell r="C35" t="str">
            <v>ΓΕΏΡΓΙΟΣ</v>
          </cell>
          <cell r="D35" t="str">
            <v>ΗΡΑΚΛΕΙΟ</v>
          </cell>
          <cell r="P35">
            <v>10</v>
          </cell>
        </row>
        <row r="36">
          <cell r="A36">
            <v>30</v>
          </cell>
          <cell r="B36" t="str">
            <v>ΖΑΧΑΡΙΑΣ</v>
          </cell>
          <cell r="C36" t="str">
            <v>ΚΩΝΣΤΑΝΤΙΝΟΣ</v>
          </cell>
          <cell r="D36" t="str">
            <v>ΑΓ. ΝΙΚΟΛΑΟΣ</v>
          </cell>
          <cell r="P36">
            <v>10</v>
          </cell>
        </row>
        <row r="37">
          <cell r="A37">
            <v>31</v>
          </cell>
          <cell r="B37" t="str">
            <v>ΚΟΛΕΤΖΑΚΗΣ</v>
          </cell>
          <cell r="C37" t="str">
            <v>ΔΗΜΉΤΡΙΟΣ</v>
          </cell>
          <cell r="D37" t="str">
            <v>ΗΡΑΚΛΕΙΟ</v>
          </cell>
          <cell r="P37">
            <v>10</v>
          </cell>
        </row>
        <row r="38">
          <cell r="A38">
            <v>32</v>
          </cell>
          <cell r="B38" t="str">
            <v>ΠΟΛΥΛΟΓΙΔΗΣ</v>
          </cell>
          <cell r="C38" t="str">
            <v>ΧΡΗΣΤΟΣ</v>
          </cell>
          <cell r="D38" t="str">
            <v>ΗΡΑΚΛΕΙΟ</v>
          </cell>
          <cell r="P38">
            <v>10</v>
          </cell>
        </row>
        <row r="39">
          <cell r="A39">
            <v>33</v>
          </cell>
          <cell r="B39" t="str">
            <v>ΣΦΕΝΔΟΥΡΑΚΗΣ</v>
          </cell>
          <cell r="C39" t="str">
            <v>ΙΩΑΝΝΗΣ</v>
          </cell>
          <cell r="D39" t="str">
            <v>ΣΗΤΕΙΑ</v>
          </cell>
          <cell r="P39">
            <v>10</v>
          </cell>
        </row>
        <row r="40">
          <cell r="A40">
            <v>34</v>
          </cell>
          <cell r="B40" t="str">
            <v>ΒΑΡΆΚΛΑΣ</v>
          </cell>
          <cell r="C40" t="str">
            <v>ΒΑΣΊΛΗΣ</v>
          </cell>
          <cell r="D40" t="str">
            <v>ΗΡΑΚΛΕΙΟ</v>
          </cell>
          <cell r="P40">
            <v>5</v>
          </cell>
        </row>
        <row r="41">
          <cell r="A41">
            <v>35</v>
          </cell>
          <cell r="B41" t="str">
            <v>ΓΕΡΟΝΤΗΣ</v>
          </cell>
          <cell r="C41" t="str">
            <v>ΕΜΜΑΝΟΥΗΛ</v>
          </cell>
          <cell r="D41" t="str">
            <v>ΑΓ. ΝΙΚΟΛΑΟΣ</v>
          </cell>
          <cell r="P41">
            <v>5</v>
          </cell>
        </row>
        <row r="42">
          <cell r="A42">
            <v>36</v>
          </cell>
          <cell r="B42" t="str">
            <v>ΖΕΡΒΑΚΗΣ</v>
          </cell>
          <cell r="C42" t="str">
            <v>ΝΙΚΟΛΑΟΣ</v>
          </cell>
          <cell r="D42" t="str">
            <v>ΗΡΑΚΛΕΙΟ</v>
          </cell>
          <cell r="P42">
            <v>5</v>
          </cell>
        </row>
        <row r="43">
          <cell r="A43">
            <v>37</v>
          </cell>
          <cell r="B43" t="str">
            <v>ΟΡΦΑΝΆΚΗΣ </v>
          </cell>
          <cell r="C43" t="str">
            <v>ΜΙΧΆΛΗΣ </v>
          </cell>
          <cell r="D43" t="str">
            <v>ΙΕΡΑΠΕΤΡΑ</v>
          </cell>
          <cell r="P43">
            <v>5</v>
          </cell>
        </row>
        <row r="44">
          <cell r="A44">
            <v>38</v>
          </cell>
          <cell r="B44" t="str">
            <v>ΑΙΛΑΜΑΚΗΣ</v>
          </cell>
          <cell r="C44" t="str">
            <v>ΜΑΝΟΣ</v>
          </cell>
          <cell r="D44" t="str">
            <v>ΣΗΤΕΙΑ</v>
          </cell>
          <cell r="P44">
            <v>0</v>
          </cell>
        </row>
        <row r="45">
          <cell r="A45">
            <v>39</v>
          </cell>
          <cell r="B45" t="str">
            <v>ΔΡΑΓΑΣΑΚΗΣ</v>
          </cell>
          <cell r="C45" t="str">
            <v>ΛΕΥΤΕΡΗΣ</v>
          </cell>
          <cell r="D45" t="str">
            <v>ΙΕΡΑΠΕΤΡΑ</v>
          </cell>
          <cell r="P45">
            <v>0</v>
          </cell>
        </row>
        <row r="46">
          <cell r="A46">
            <v>40</v>
          </cell>
          <cell r="B46" t="str">
            <v>ΠΆΜΦΙΛΟΣ</v>
          </cell>
          <cell r="C46" t="str">
            <v>ΚΏΣΤΑΣ</v>
          </cell>
          <cell r="D46" t="str">
            <v>ΗΡΑΚΛΕΙΟ</v>
          </cell>
          <cell r="P46">
            <v>0</v>
          </cell>
        </row>
        <row r="47">
          <cell r="A47">
            <v>41</v>
          </cell>
          <cell r="B47" t="str">
            <v>ΣΕΤΑΚΗΣ</v>
          </cell>
          <cell r="C47" t="str">
            <v>ΓΡΗΓΟΡΗΣ</v>
          </cell>
          <cell r="D47" t="str">
            <v>ΙΕΡΑΠΕΤΡΑ</v>
          </cell>
          <cell r="P47">
            <v>0</v>
          </cell>
        </row>
        <row r="48">
          <cell r="A48">
            <v>42</v>
          </cell>
          <cell r="B48" t="str">
            <v>ΣΠΥΡΙΔΑΚΗΣ</v>
          </cell>
          <cell r="C48" t="str">
            <v>ΜΙΧΑΛΗΣ</v>
          </cell>
          <cell r="D48" t="str">
            <v>ΙΕΡΑΠΕΤΡΑ</v>
          </cell>
          <cell r="P48">
            <v>0</v>
          </cell>
        </row>
        <row r="49">
          <cell r="A49">
            <v>43</v>
          </cell>
          <cell r="B49" t="str">
            <v>ΧΑΝΙΩΤΑΚΗΣ</v>
          </cell>
          <cell r="C49" t="str">
            <v>ΑΝΤΩΝΗΣ</v>
          </cell>
          <cell r="D49" t="str">
            <v>ΙΕΡΑΠΕΤΡΑ</v>
          </cell>
          <cell r="P49">
            <v>0</v>
          </cell>
        </row>
        <row r="50">
          <cell r="A50">
            <v>44</v>
          </cell>
          <cell r="B50" t="str">
            <v>ΧΡΥΣΟΥΛΑΚΗΣ</v>
          </cell>
          <cell r="C50" t="str">
            <v>ΓΙΆΝΝΗΣ </v>
          </cell>
          <cell r="D50" t="str">
            <v>ΣΗΤΕΙΑ </v>
          </cell>
          <cell r="P50">
            <v>0</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 SetUp (2)"/>
      <sheetName val="Συμμετοχές"/>
      <sheetName val="Ταμπλό 45+"/>
    </sheetNames>
    <sheetDataSet>
      <sheetData sheetId="0">
        <row r="6">
          <cell r="A6" t="str">
            <v>3ο Παγκρήτιο Βετεράνων Ιεράπετρα</v>
          </cell>
        </row>
        <row r="8">
          <cell r="A8" t="str">
            <v>Ζ΄ ΕΝΩΣΗ</v>
          </cell>
        </row>
        <row r="10">
          <cell r="A10" t="str">
            <v>30-31/5 &amp;1/6 </v>
          </cell>
          <cell r="C10" t="str">
            <v>Γ.Σ. ΛΙΒΥΚΟΣ</v>
          </cell>
          <cell r="D10" t="str">
            <v>ΙΕΡΑΠΕΤΡΑ</v>
          </cell>
          <cell r="E10" t="str">
            <v>Μ. ΜΟΥΤΣΑΚΗ &amp; Ν. ΚΑΛΥΒΑΣ</v>
          </cell>
        </row>
        <row r="12">
          <cell r="A12" t="str">
            <v>ΑΝΔΡΩΝ 45+</v>
          </cell>
        </row>
      </sheetData>
      <sheetData sheetId="1">
        <row r="7">
          <cell r="A7">
            <v>1</v>
          </cell>
          <cell r="B7" t="str">
            <v>ΤΣΟΥΡΒΕΛΟΎΔΗΣ</v>
          </cell>
          <cell r="C7" t="str">
            <v>ΝΊΚΟΣ</v>
          </cell>
          <cell r="D7" t="str">
            <v>ΧΑΝΙΑ</v>
          </cell>
          <cell r="P7">
            <v>560</v>
          </cell>
        </row>
        <row r="8">
          <cell r="A8">
            <v>2</v>
          </cell>
          <cell r="B8" t="str">
            <v>ΠΑΓΙΟΣ</v>
          </cell>
          <cell r="C8" t="str">
            <v>ΠΑΝΑΓΙΩΤΗΣ</v>
          </cell>
          <cell r="D8" t="str">
            <v>ΜΟΙΡΕΣ</v>
          </cell>
          <cell r="P8">
            <v>340</v>
          </cell>
        </row>
        <row r="9">
          <cell r="A9">
            <v>3</v>
          </cell>
          <cell r="B9" t="str">
            <v>ΜΟΥΤΣΑΚΗΣ</v>
          </cell>
          <cell r="C9" t="str">
            <v>ΓΡΗΓΟΡΗΣ</v>
          </cell>
          <cell r="D9" t="str">
            <v>ΙΕΡΑΠΕΤΡΑ</v>
          </cell>
          <cell r="P9">
            <v>260</v>
          </cell>
        </row>
        <row r="10">
          <cell r="A10">
            <v>4</v>
          </cell>
          <cell r="B10" t="str">
            <v>ΝΕΚΤΆΡΙΟΣ</v>
          </cell>
          <cell r="C10" t="str">
            <v>ΠΑΝΑΓΙΏΤΗΣ</v>
          </cell>
          <cell r="D10" t="str">
            <v>ΗΡΑΚΛΕΙΟ</v>
          </cell>
          <cell r="P10">
            <v>250</v>
          </cell>
        </row>
        <row r="11">
          <cell r="A11">
            <v>5</v>
          </cell>
          <cell r="B11" t="str">
            <v>ΚΑΤΣΙΚΑΝΔΡΆΚΗΣ</v>
          </cell>
          <cell r="C11" t="str">
            <v>ΣΌΛΩΝ</v>
          </cell>
          <cell r="D11" t="str">
            <v>ΧΑΝΙΑ</v>
          </cell>
          <cell r="P11">
            <v>210</v>
          </cell>
        </row>
        <row r="12">
          <cell r="A12">
            <v>6</v>
          </cell>
          <cell r="B12" t="str">
            <v>ΠΤΕΡΟΥΔΗΣ</v>
          </cell>
          <cell r="C12" t="str">
            <v>ΕΥΑΓΓΕΛΟΣ</v>
          </cell>
          <cell r="D12" t="str">
            <v>ΗΡΑΚΛΕΙΟ</v>
          </cell>
          <cell r="P12">
            <v>210</v>
          </cell>
        </row>
        <row r="13">
          <cell r="A13">
            <v>7</v>
          </cell>
          <cell r="B13" t="str">
            <v>ΚΑΛΛΕΡΓΗΣ</v>
          </cell>
          <cell r="C13" t="str">
            <v>ΙΑΚΟΒΟΣ</v>
          </cell>
          <cell r="D13" t="str">
            <v>ΗΡΑΚΛΕΙΟ</v>
          </cell>
          <cell r="P13">
            <v>205</v>
          </cell>
        </row>
        <row r="14">
          <cell r="A14">
            <v>8</v>
          </cell>
          <cell r="B14" t="str">
            <v>ΒΡΑΝΑΣ </v>
          </cell>
          <cell r="C14" t="str">
            <v>ΜΑΝΩΛΗΣ</v>
          </cell>
          <cell r="D14" t="str">
            <v>ΧΑΝΙΑ</v>
          </cell>
          <cell r="P14">
            <v>150</v>
          </cell>
        </row>
        <row r="15">
          <cell r="A15">
            <v>9</v>
          </cell>
          <cell r="B15" t="str">
            <v>ΔΕΛΑΚΗΣ</v>
          </cell>
          <cell r="C15" t="str">
            <v>ΜΙΧΑΛΗΣ</v>
          </cell>
          <cell r="D15" t="str">
            <v>ΗΡΑΚΛΕΙΟ</v>
          </cell>
          <cell r="P15">
            <v>130</v>
          </cell>
        </row>
        <row r="16">
          <cell r="A16">
            <v>10</v>
          </cell>
          <cell r="B16" t="str">
            <v>ΠΡΙΝΙΑΝΑΚΗΣ</v>
          </cell>
          <cell r="C16" t="str">
            <v>ΓΕΩΡΓΙΟΣ</v>
          </cell>
          <cell r="D16" t="str">
            <v>ΗΡΑΚΛΕΙΟ</v>
          </cell>
          <cell r="P16">
            <v>115</v>
          </cell>
        </row>
        <row r="17">
          <cell r="A17">
            <v>11</v>
          </cell>
          <cell r="B17" t="str">
            <v>ΞΗΡΟΥΔΑΚΗΣ</v>
          </cell>
          <cell r="C17" t="str">
            <v>ΙΩΑΝΝΗΣ</v>
          </cell>
          <cell r="D17" t="str">
            <v>ΜΟΙΡΕΣ</v>
          </cell>
          <cell r="P17">
            <v>85</v>
          </cell>
        </row>
        <row r="18">
          <cell r="A18">
            <v>12</v>
          </cell>
          <cell r="B18" t="str">
            <v>ΜΑΣΤΡΑΝΤΩΝΑΚΗΣ </v>
          </cell>
          <cell r="C18" t="str">
            <v>ΚΩΣΤΑΣ</v>
          </cell>
          <cell r="D18" t="str">
            <v>ΗΡΑΚΛΕΙΟ</v>
          </cell>
          <cell r="P18">
            <v>85</v>
          </cell>
        </row>
        <row r="19">
          <cell r="A19">
            <v>13</v>
          </cell>
          <cell r="B19" t="str">
            <v>ΜΗΛΑΣ</v>
          </cell>
          <cell r="C19" t="str">
            <v>ΓΕΩΡΓΙΟΣ</v>
          </cell>
          <cell r="D19" t="str">
            <v>ΑΓ.ΝΙΚΟΛΑΟΣ </v>
          </cell>
          <cell r="P19">
            <v>65</v>
          </cell>
        </row>
        <row r="20">
          <cell r="A20">
            <v>14</v>
          </cell>
          <cell r="B20" t="str">
            <v>ΛΑΜΠΑΔΑΡΊΟΥ</v>
          </cell>
          <cell r="C20" t="str">
            <v>ΝΙΚΌΛΑΟΣ</v>
          </cell>
          <cell r="D20" t="str">
            <v>ΗΡΑΚΛΕΙΟ</v>
          </cell>
          <cell r="P20">
            <v>60</v>
          </cell>
        </row>
        <row r="21">
          <cell r="A21">
            <v>15</v>
          </cell>
          <cell r="B21" t="str">
            <v>ΣΙΓΑΝΟΣ</v>
          </cell>
          <cell r="C21" t="str">
            <v>ΜΑΝΟΣ</v>
          </cell>
          <cell r="D21" t="str">
            <v>ΙΕΡΑΠΕΤΡΑ</v>
          </cell>
          <cell r="P21">
            <v>60</v>
          </cell>
        </row>
        <row r="22">
          <cell r="A22">
            <v>16</v>
          </cell>
          <cell r="B22" t="str">
            <v>ΧΑΤΖΗΔΑΚΗΣ</v>
          </cell>
          <cell r="C22" t="str">
            <v>ΚΩΝΣΤΑΝΤΙΝΟΣ</v>
          </cell>
          <cell r="D22" t="str">
            <v>ΗΡΑΚΛΕΙΟ</v>
          </cell>
          <cell r="P22">
            <v>45</v>
          </cell>
        </row>
        <row r="23">
          <cell r="A23">
            <v>17</v>
          </cell>
          <cell r="B23" t="str">
            <v>ΣΠΥΡΟΠΟΥΛΟΣ </v>
          </cell>
          <cell r="C23" t="str">
            <v>ΔΙΟΓΕΝΗΣ</v>
          </cell>
          <cell r="D23" t="str">
            <v>ΡΕΘΥΜΝΟ</v>
          </cell>
          <cell r="P23">
            <v>40</v>
          </cell>
        </row>
        <row r="24">
          <cell r="A24">
            <v>18</v>
          </cell>
          <cell r="B24" t="str">
            <v>ΓΑΡΕΦΑΛΆΚΗΣ</v>
          </cell>
          <cell r="C24" t="str">
            <v>ΚΏΣΤΑΣ</v>
          </cell>
          <cell r="D24" t="str">
            <v>ΗΡΑΚΛΕΙΟ</v>
          </cell>
          <cell r="P24">
            <v>35</v>
          </cell>
        </row>
        <row r="25">
          <cell r="A25">
            <v>19</v>
          </cell>
          <cell r="B25" t="str">
            <v>ΔΙΑΛΕΚΤΑΚΗΣ</v>
          </cell>
          <cell r="C25" t="str">
            <v>ΙΩΑΝΝΗΣ</v>
          </cell>
          <cell r="D25" t="str">
            <v>ΗΡΑΚΛΕΙΟ</v>
          </cell>
          <cell r="P25">
            <v>35</v>
          </cell>
        </row>
        <row r="26">
          <cell r="A26">
            <v>20</v>
          </cell>
          <cell r="B26" t="str">
            <v>ΚΟΦΙΝΙΔΑΚΗΣ</v>
          </cell>
          <cell r="C26" t="str">
            <v>ΔΗΜΗΤΡΗΣ</v>
          </cell>
          <cell r="D26" t="str">
            <v>ΗΡΑΚΛΕΙΟ</v>
          </cell>
          <cell r="P26">
            <v>35</v>
          </cell>
        </row>
        <row r="27">
          <cell r="A27">
            <v>21</v>
          </cell>
          <cell r="B27" t="str">
            <v>ΧΑΛΕΠΑΚΗΣ</v>
          </cell>
          <cell r="C27" t="str">
            <v>ΙΩΑΝΝΗΣ</v>
          </cell>
          <cell r="D27" t="str">
            <v>ΙΕΡΑΠΕΤΡΑ</v>
          </cell>
          <cell r="P27">
            <v>35</v>
          </cell>
        </row>
        <row r="28">
          <cell r="A28">
            <v>22</v>
          </cell>
          <cell r="B28" t="str">
            <v>ΧΑΛΕΠΗΣ</v>
          </cell>
          <cell r="C28" t="str">
            <v>ΣΙΜΕΩΝ</v>
          </cell>
          <cell r="D28" t="str">
            <v>ΙΕΡΑΠΕΤΡΑ</v>
          </cell>
          <cell r="P28">
            <v>30</v>
          </cell>
        </row>
        <row r="29">
          <cell r="A29">
            <v>23</v>
          </cell>
          <cell r="B29" t="str">
            <v>ΤΑΜΙΩΛΑΚΗΣ</v>
          </cell>
          <cell r="C29" t="str">
            <v>ΦΩΤΙΟΣ</v>
          </cell>
          <cell r="D29" t="str">
            <v>ΗΡΑΚΛΕΙΟ</v>
          </cell>
          <cell r="P29">
            <v>30</v>
          </cell>
        </row>
        <row r="30">
          <cell r="A30">
            <v>24</v>
          </cell>
          <cell r="B30" t="str">
            <v>ΑΘΑΝΑΣΙΑΔΗΣ</v>
          </cell>
          <cell r="C30" t="str">
            <v>ΝΕΟΚΛΗΣ</v>
          </cell>
          <cell r="D30" t="str">
            <v>ΗΡΑΚΛΕΙΟ</v>
          </cell>
          <cell r="P30">
            <v>20</v>
          </cell>
        </row>
        <row r="31">
          <cell r="A31">
            <v>25</v>
          </cell>
          <cell r="B31" t="str">
            <v>ΨΑΡΙΑΗΣ</v>
          </cell>
          <cell r="C31" t="str">
            <v>Δημητριος</v>
          </cell>
          <cell r="D31" t="str">
            <v>ΕΛΟΥΝΤΑ</v>
          </cell>
          <cell r="P31">
            <v>20</v>
          </cell>
        </row>
        <row r="32">
          <cell r="A32">
            <v>26</v>
          </cell>
          <cell r="B32" t="str">
            <v>ΜΑΝΕΤΑΚΗΣ</v>
          </cell>
          <cell r="C32" t="str">
            <v>ΒΑΣΙΛΗΣ</v>
          </cell>
          <cell r="D32" t="str">
            <v>ΣΗΤΕΙΑ</v>
          </cell>
          <cell r="P32">
            <v>15</v>
          </cell>
        </row>
        <row r="33">
          <cell r="A33">
            <v>27</v>
          </cell>
          <cell r="B33" t="str">
            <v>ΠΑΠΑΤΖΑΝΗΣ </v>
          </cell>
          <cell r="C33" t="str">
            <v>ΑΝΤΩΝΗΣ</v>
          </cell>
          <cell r="D33" t="str">
            <v>ΗΡΑΚΛΕΙΟ</v>
          </cell>
          <cell r="P33">
            <v>15</v>
          </cell>
        </row>
        <row r="34">
          <cell r="A34">
            <v>28</v>
          </cell>
          <cell r="B34" t="str">
            <v>ΒΙΤΣΑΞΑΚΗΣ</v>
          </cell>
          <cell r="C34" t="str">
            <v>ΜΑΝΟΣ</v>
          </cell>
          <cell r="D34" t="str">
            <v>ΗΡΑΚΛΕΙΟ</v>
          </cell>
          <cell r="P34">
            <v>10</v>
          </cell>
        </row>
        <row r="35">
          <cell r="A35">
            <v>29</v>
          </cell>
          <cell r="B35" t="str">
            <v>ΚΑΡΑΓΙΏΡΓΟΣ</v>
          </cell>
          <cell r="C35" t="str">
            <v>ΓΙΏΡΓΟΣ</v>
          </cell>
          <cell r="D35" t="str">
            <v>ΑΓ.ΝΙΚΟΛΑΟΣ </v>
          </cell>
          <cell r="P35">
            <v>10</v>
          </cell>
        </row>
        <row r="36">
          <cell r="A36">
            <v>30</v>
          </cell>
          <cell r="B36" t="str">
            <v>ΚΑΡΟΦΥΛΑΚΗΣ</v>
          </cell>
          <cell r="C36" t="str">
            <v>ΑΝΤΩΝΗΣ</v>
          </cell>
          <cell r="D36" t="str">
            <v>ΙΕΡΑΠΕΤΡΑ</v>
          </cell>
          <cell r="P36">
            <v>10</v>
          </cell>
        </row>
        <row r="37">
          <cell r="A37">
            <v>31</v>
          </cell>
          <cell r="B37" t="str">
            <v>ΛΟΥΚΑΚΗΣ</v>
          </cell>
          <cell r="C37" t="str">
            <v>ΑΝΤΩΝΗΣ</v>
          </cell>
          <cell r="D37" t="str">
            <v>ΑΓ.ΝΙΚΟΛΑΟΣ </v>
          </cell>
          <cell r="P37">
            <v>10</v>
          </cell>
        </row>
        <row r="38">
          <cell r="A38">
            <v>32</v>
          </cell>
          <cell r="B38" t="str">
            <v>ΠΕΡΔΙΚΑΚΗΣ</v>
          </cell>
          <cell r="C38" t="str">
            <v>ΠΑΝΤΕΛΗΣ</v>
          </cell>
          <cell r="D38" t="str">
            <v>ΙΕΡΑΠΕΤΡΑ</v>
          </cell>
          <cell r="P38">
            <v>10</v>
          </cell>
        </row>
        <row r="39">
          <cell r="A39">
            <v>33</v>
          </cell>
          <cell r="B39" t="str">
            <v>ΨΑΡΟΥΔΑΚΗΣ</v>
          </cell>
          <cell r="C39" t="str">
            <v>ΧΡΥΣΟΒΑΛΑΝΤΗΣ</v>
          </cell>
          <cell r="D39" t="str">
            <v>ΙΕΡΑΠΕΤΡΑ</v>
          </cell>
          <cell r="P39">
            <v>10</v>
          </cell>
        </row>
        <row r="40">
          <cell r="A40">
            <v>34</v>
          </cell>
          <cell r="B40" t="str">
            <v>ΚΟΚΑΚΗΣ</v>
          </cell>
          <cell r="C40" t="str">
            <v>ΣΤΥΛΙΑΝΟΣ</v>
          </cell>
          <cell r="D40" t="str">
            <v>ΧΑΝΙΑ</v>
          </cell>
          <cell r="P40">
            <v>10</v>
          </cell>
        </row>
        <row r="41">
          <cell r="A41">
            <v>35</v>
          </cell>
          <cell r="B41" t="str">
            <v>ΚΑΤΣΑΡΟΣ</v>
          </cell>
          <cell r="C41" t="str">
            <v>ΑΝΔΡΕΑΣ</v>
          </cell>
          <cell r="D41" t="str">
            <v>ΗΡΑΚΛΕΙΟ</v>
          </cell>
          <cell r="P41">
            <v>5</v>
          </cell>
        </row>
        <row r="42">
          <cell r="A42">
            <v>36</v>
          </cell>
          <cell r="B42" t="str">
            <v>ΚΟΥΝΕΝΟΣ</v>
          </cell>
          <cell r="C42" t="str">
            <v>ΚΩΝΣΤΑΝΤΙΝΟΣ</v>
          </cell>
          <cell r="D42" t="str">
            <v>ΑΓ.ΝΙΚΟΛΑΟΣ </v>
          </cell>
          <cell r="P42">
            <v>0</v>
          </cell>
        </row>
        <row r="43">
          <cell r="A43">
            <v>37</v>
          </cell>
          <cell r="B43" t="str">
            <v>ΠΆΓΚΑΛΟΣ</v>
          </cell>
          <cell r="C43" t="str">
            <v>ΜΙΧΆΛΗΣ</v>
          </cell>
          <cell r="D43" t="str">
            <v>ΑΓ.ΝΙΚΟΛΑΟΣ </v>
          </cell>
          <cell r="P43">
            <v>0</v>
          </cell>
        </row>
        <row r="44">
          <cell r="A44">
            <v>38</v>
          </cell>
          <cell r="B44" t="str">
            <v>ΚΟΥΜΠΕΡ</v>
          </cell>
          <cell r="C44" t="str">
            <v>ΜΠΕΡΝΤ</v>
          </cell>
          <cell r="D44" t="str">
            <v>ΙΕΡΑΠΕΤΡΑ</v>
          </cell>
          <cell r="P44">
            <v>0</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ek SetUp"/>
      <sheetName val="Συμμετοχές"/>
      <sheetName val="Ταμπλό ΓΥΝ"/>
    </sheetNames>
    <sheetDataSet>
      <sheetData sheetId="0">
        <row r="6">
          <cell r="A6" t="str">
            <v>Ζ΄ ΕΝΩΣΗ</v>
          </cell>
        </row>
        <row r="8">
          <cell r="A8" t="str">
            <v>3ο Παγκρήτιο Βετεράνων Ιεράπετρα</v>
          </cell>
        </row>
        <row r="10">
          <cell r="A10" t="str">
            <v>30-31/5 &amp;1/6 </v>
          </cell>
          <cell r="C10" t="str">
            <v>Γ.Σ. ΛΙΒΥΚΟΣ</v>
          </cell>
          <cell r="D10" t="str">
            <v>ΙΕΡΑΠΕΤΡΑ</v>
          </cell>
          <cell r="E10" t="str">
            <v>Μ. ΜΟΥΤΣΑΚΗ &amp; Ν. ΚΑΛΥΒΑΣ</v>
          </cell>
        </row>
        <row r="12">
          <cell r="A12" t="str">
            <v>ΓΥΝΑΙΚΩΝ</v>
          </cell>
        </row>
      </sheetData>
      <sheetData sheetId="1">
        <row r="5">
          <cell r="R5" t="str">
            <v>Μ. ΜΟΥΤΣΑΚΗ &amp; Ν. ΚΑΛΥΒΑΣ</v>
          </cell>
        </row>
        <row r="7">
          <cell r="A7">
            <v>1</v>
          </cell>
          <cell r="B7" t="str">
            <v>ΣΩΜΑΡΑΚΗ</v>
          </cell>
          <cell r="C7" t="str">
            <v>ΜΑΡΙΑ</v>
          </cell>
          <cell r="D7" t="str">
            <v>ΗΡΑΚΛΕΙΟ</v>
          </cell>
          <cell r="P7">
            <v>480</v>
          </cell>
        </row>
        <row r="8">
          <cell r="A8">
            <v>2</v>
          </cell>
          <cell r="B8" t="str">
            <v>ΡΑΜΟΥΤΣΑΚΗ</v>
          </cell>
          <cell r="C8" t="str">
            <v>ΜΙΡΚΑ</v>
          </cell>
          <cell r="D8" t="str">
            <v>ΗΡΑΚΛΕΙΟ</v>
          </cell>
          <cell r="P8">
            <v>410</v>
          </cell>
        </row>
        <row r="9">
          <cell r="A9">
            <v>3</v>
          </cell>
          <cell r="B9" t="str">
            <v>ΑΣΠΡΑΔΑΚΗ</v>
          </cell>
          <cell r="C9" t="str">
            <v>ΕΛΕΝΗ</v>
          </cell>
          <cell r="D9" t="str">
            <v>ΙΕΡΑΠΕΤΡΑ</v>
          </cell>
          <cell r="P9">
            <v>320</v>
          </cell>
        </row>
        <row r="10">
          <cell r="A10">
            <v>4</v>
          </cell>
          <cell r="B10" t="str">
            <v>ΒΡΟΝΤΑΚΗ</v>
          </cell>
          <cell r="C10" t="str">
            <v>ΓΕΩΡΓΙΑ</v>
          </cell>
          <cell r="D10" t="str">
            <v>ΡΕΘΥΜΝΟ</v>
          </cell>
          <cell r="P10">
            <v>130</v>
          </cell>
        </row>
        <row r="11">
          <cell r="A11">
            <v>5</v>
          </cell>
          <cell r="B11" t="str">
            <v>ΠΕΡΔΙΚΑΚΗ</v>
          </cell>
          <cell r="C11" t="str">
            <v>ΚΑΤΕΡΙΝΑ</v>
          </cell>
          <cell r="D11" t="str">
            <v>ΙΕΡΑΠΕΤΡΑ</v>
          </cell>
          <cell r="P11">
            <v>120</v>
          </cell>
        </row>
        <row r="12">
          <cell r="A12">
            <v>6</v>
          </cell>
          <cell r="B12" t="str">
            <v>ΚΛΩΝΤΖΑ</v>
          </cell>
          <cell r="C12" t="str">
            <v>ΚΑΛΛΙΟΠΗ</v>
          </cell>
          <cell r="D12" t="str">
            <v>ΑΓ. ΝΙΚΟΛΑΟΣ</v>
          </cell>
          <cell r="P12">
            <v>105</v>
          </cell>
        </row>
        <row r="13">
          <cell r="A13">
            <v>7</v>
          </cell>
          <cell r="B13" t="str">
            <v>ΠΑΧΟΥΜΗ</v>
          </cell>
          <cell r="C13" t="str">
            <v>ΠΑΓΩΝΑ</v>
          </cell>
          <cell r="D13" t="str">
            <v>ΡΕΘΥΜΝΟ</v>
          </cell>
          <cell r="P13">
            <v>80</v>
          </cell>
        </row>
        <row r="14">
          <cell r="A14">
            <v>8</v>
          </cell>
          <cell r="B14" t="str">
            <v>ΚΑΛΝΤΕΜΑΓΙΕΡ</v>
          </cell>
          <cell r="C14" t="str">
            <v>ΑΤΖΥ</v>
          </cell>
          <cell r="D14" t="str">
            <v>ΙΕΡΑΠΕΤΡΑ</v>
          </cell>
          <cell r="P14">
            <v>70</v>
          </cell>
        </row>
        <row r="15">
          <cell r="A15">
            <v>9</v>
          </cell>
          <cell r="B15" t="str">
            <v>ΤΑΒΛΑΔΑΚΗ</v>
          </cell>
          <cell r="C15" t="str">
            <v>ΝΤΕΠΥ</v>
          </cell>
          <cell r="D15" t="str">
            <v>ΙΕΡΑΠΕΤΡΑ</v>
          </cell>
          <cell r="P15">
            <v>70</v>
          </cell>
        </row>
        <row r="16">
          <cell r="A16">
            <v>10</v>
          </cell>
          <cell r="B16" t="str">
            <v>ΣΩΠΑΣΗ</v>
          </cell>
          <cell r="C16" t="str">
            <v>ΧΡΎΣΑ </v>
          </cell>
          <cell r="D16" t="str">
            <v>ΑΓ. ΝΙΚΟΛΑΟΣ</v>
          </cell>
          <cell r="P16">
            <v>55</v>
          </cell>
        </row>
        <row r="17">
          <cell r="A17">
            <v>11</v>
          </cell>
          <cell r="B17" t="str">
            <v>ΜΙΧΕΛΙΔΑΚΗ</v>
          </cell>
          <cell r="C17" t="str">
            <v>ΙΡΜΑ</v>
          </cell>
          <cell r="D17" t="str">
            <v>ΗΡΑΚΛΕΙΟ</v>
          </cell>
          <cell r="P17">
            <v>40</v>
          </cell>
        </row>
        <row r="18">
          <cell r="A18">
            <v>12</v>
          </cell>
          <cell r="B18" t="str">
            <v>ΠΕΡΓΙΑΝΑΚΗ</v>
          </cell>
          <cell r="C18" t="str">
            <v>ΕΛΕΝΗ</v>
          </cell>
          <cell r="D18" t="str">
            <v>ΜΟΙΡΕΣ</v>
          </cell>
          <cell r="P18">
            <v>30</v>
          </cell>
        </row>
        <row r="19">
          <cell r="A19">
            <v>13</v>
          </cell>
          <cell r="B19" t="str">
            <v>ΤΣΑΚΙΡΟΓΛΟΥ</v>
          </cell>
          <cell r="C19" t="str">
            <v>ΚΡΙΣΤΥ</v>
          </cell>
          <cell r="D19" t="str">
            <v>ΗΡΑΚΛΕΙΟ</v>
          </cell>
          <cell r="P19">
            <v>30</v>
          </cell>
        </row>
        <row r="20">
          <cell r="A20">
            <v>14</v>
          </cell>
          <cell r="B20" t="str">
            <v>ΞΑΝΘΟΠΟΥΛΟΥ</v>
          </cell>
          <cell r="C20" t="str">
            <v>ΜΠΕΤΤΥ</v>
          </cell>
          <cell r="D20" t="str">
            <v>ΗΡΑΚΛΕΙΟ</v>
          </cell>
          <cell r="P20">
            <v>25</v>
          </cell>
        </row>
        <row r="21">
          <cell r="A21">
            <v>15</v>
          </cell>
          <cell r="B21" t="str">
            <v>ΓΙΑΝΝΑΚΑΚΗ</v>
          </cell>
          <cell r="C21" t="str">
            <v>ΠΟΠΗ</v>
          </cell>
          <cell r="D21" t="str">
            <v>ΑΓ. ΝΙΚΟΛΑΟΣ</v>
          </cell>
          <cell r="P21">
            <v>10</v>
          </cell>
        </row>
        <row r="22">
          <cell r="A22">
            <v>16</v>
          </cell>
          <cell r="B22" t="str">
            <v>ΧΑΤΖΗΜΑΝΩΛΆΚΗ</v>
          </cell>
          <cell r="C22" t="str">
            <v>ΕΎΑ</v>
          </cell>
          <cell r="D22" t="str">
            <v>ΧΑΝΙΑ</v>
          </cell>
          <cell r="P22">
            <v>10</v>
          </cell>
        </row>
        <row r="23">
          <cell r="A23">
            <v>17</v>
          </cell>
          <cell r="B23" t="str">
            <v>ΣΙΓΑΝΟΥ</v>
          </cell>
          <cell r="C23" t="str">
            <v>ΖΑΧΑΡΕΝΙΑ</v>
          </cell>
          <cell r="D23" t="str">
            <v>ΑΓ. ΝΙΚΟΛΑΟΣ</v>
          </cell>
          <cell r="P23">
            <v>5</v>
          </cell>
        </row>
        <row r="24">
          <cell r="A24">
            <v>18</v>
          </cell>
          <cell r="B24" t="str">
            <v>ΓΚΑΡΝΤΙΝΙΚ</v>
          </cell>
          <cell r="C24" t="str">
            <v>ΜΑΡΓΑΡΙΤΑ</v>
          </cell>
          <cell r="D24" t="str">
            <v>ΙΕΡΑΠΕΤΡΑ</v>
          </cell>
          <cell r="P24">
            <v>0</v>
          </cell>
        </row>
        <row r="25">
          <cell r="A25">
            <v>19</v>
          </cell>
          <cell r="B25" t="str">
            <v>ΝΤΑΛΙΑΝΗ </v>
          </cell>
          <cell r="C25" t="str">
            <v>ΚΑΤΕΡΙΝΑ</v>
          </cell>
          <cell r="D25" t="str">
            <v>ΗΡΑΚΛΕΙΟ</v>
          </cell>
          <cell r="P25">
            <v>0</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80"/>
  <sheetViews>
    <sheetView zoomScalePageLayoutView="0" workbookViewId="0" topLeftCell="A1">
      <selection activeCell="M13" sqref="M13"/>
    </sheetView>
  </sheetViews>
  <sheetFormatPr defaultColWidth="17.25390625" defaultRowHeight="15.75" customHeight="1"/>
  <cols>
    <col min="1" max="1" width="2.375" style="2" customWidth="1"/>
    <col min="2" max="2" width="0.37109375" style="2" customWidth="1"/>
    <col min="3" max="3" width="3.375" style="2" customWidth="1"/>
    <col min="4" max="4" width="0.12890625" style="2" hidden="1" customWidth="1"/>
    <col min="5" max="5" width="13.25390625" style="2" customWidth="1"/>
    <col min="6" max="6" width="2.75390625" style="2" customWidth="1"/>
    <col min="7" max="7" width="9.00390625" style="2" customWidth="1"/>
    <col min="8" max="8" width="12.00390625" style="2" customWidth="1"/>
    <col min="9" max="9" width="1.75390625" style="2" hidden="1" customWidth="1"/>
    <col min="10" max="10" width="11.375" style="2" customWidth="1"/>
    <col min="11" max="11" width="1.75390625" style="2" customWidth="1"/>
    <col min="12" max="12" width="9.25390625" style="2" customWidth="1"/>
    <col min="13" max="13" width="1.75390625" style="2" customWidth="1"/>
    <col min="14" max="14" width="9.625" style="2" customWidth="1"/>
    <col min="15" max="15" width="1.875" style="2" customWidth="1"/>
    <col min="16" max="16" width="10.00390625" style="2" customWidth="1"/>
    <col min="17" max="17" width="0.12890625" style="2" customWidth="1"/>
    <col min="18" max="18" width="0" style="2" hidden="1" customWidth="1"/>
    <col min="19" max="19" width="8.25390625" style="2" customWidth="1"/>
    <col min="20" max="20" width="56.875" style="2" customWidth="1"/>
    <col min="21" max="21" width="11.375" style="2" hidden="1" customWidth="1"/>
    <col min="22" max="16384" width="17.25390625" style="2" customWidth="1"/>
  </cols>
  <sheetData>
    <row r="1" spans="1:21" ht="23.25">
      <c r="A1" s="413" t="str">
        <f>'[1]Week SetUp (2)'!$A$6</f>
        <v>3ο Παγκρήτιο Βετεράνων Ιεράπετρα</v>
      </c>
      <c r="B1" s="414"/>
      <c r="C1" s="414"/>
      <c r="D1" s="414"/>
      <c r="E1" s="414"/>
      <c r="F1" s="414"/>
      <c r="G1" s="414"/>
      <c r="H1" s="414"/>
      <c r="I1" s="414"/>
      <c r="J1" s="414"/>
      <c r="K1" s="414"/>
      <c r="L1" s="414"/>
      <c r="M1" s="415" t="str">
        <f>'[1]Week SetUp (2)'!A12</f>
        <v>ΑΝΔΡΩΝ 35+</v>
      </c>
      <c r="N1" s="416"/>
      <c r="O1" s="416"/>
      <c r="P1" s="416"/>
      <c r="Q1" s="416"/>
      <c r="R1" s="1"/>
      <c r="S1" s="1"/>
      <c r="T1" s="1"/>
      <c r="U1" s="1"/>
    </row>
    <row r="2" spans="1:21" ht="12.75">
      <c r="A2" s="417" t="str">
        <f>'[1]Week SetUp (2)'!$A$8</f>
        <v>Ζ΄ ΕΝΩΣΗ</v>
      </c>
      <c r="B2" s="416"/>
      <c r="C2" s="416"/>
      <c r="D2" s="416"/>
      <c r="E2" s="416"/>
      <c r="F2" s="3"/>
      <c r="G2" s="4"/>
      <c r="H2" s="4"/>
      <c r="I2" s="5"/>
      <c r="J2" s="418" t="s">
        <v>5</v>
      </c>
      <c r="K2" s="416"/>
      <c r="L2" s="416"/>
      <c r="M2" s="5"/>
      <c r="N2" s="4"/>
      <c r="O2" s="5"/>
      <c r="P2" s="4"/>
      <c r="Q2" s="5"/>
      <c r="R2" s="6"/>
      <c r="S2" s="6"/>
      <c r="T2" s="6"/>
      <c r="U2" s="6"/>
    </row>
    <row r="3" spans="1:21" ht="12.75">
      <c r="A3" s="7" t="s">
        <v>6</v>
      </c>
      <c r="B3" s="7"/>
      <c r="C3" s="7"/>
      <c r="D3" s="7"/>
      <c r="E3" s="7"/>
      <c r="F3" s="7" t="s">
        <v>7</v>
      </c>
      <c r="G3" s="7"/>
      <c r="H3" s="7"/>
      <c r="I3" s="8"/>
      <c r="J3" s="7" t="s">
        <v>8</v>
      </c>
      <c r="K3" s="8"/>
      <c r="L3" s="7" t="s">
        <v>9</v>
      </c>
      <c r="M3" s="8"/>
      <c r="N3" s="7"/>
      <c r="O3" s="8"/>
      <c r="P3" s="7"/>
      <c r="Q3" s="9" t="s">
        <v>10</v>
      </c>
      <c r="R3" s="10"/>
      <c r="S3" s="10"/>
      <c r="T3" s="10"/>
      <c r="U3" s="10"/>
    </row>
    <row r="4" spans="1:21" ht="13.5" thickBot="1">
      <c r="A4" s="419" t="str">
        <f>'[1]Week SetUp (2)'!$A$10</f>
        <v>30-31/5 &amp;1/6 </v>
      </c>
      <c r="B4" s="420"/>
      <c r="C4" s="420"/>
      <c r="D4" s="421"/>
      <c r="E4" s="421"/>
      <c r="F4" s="11" t="str">
        <f>'[1]Week SetUp (2)'!$C$10</f>
        <v>Γ.Σ. ΛΙΒΥΚΟΣ</v>
      </c>
      <c r="G4" s="12"/>
      <c r="H4" s="11"/>
      <c r="I4" s="13"/>
      <c r="J4" s="11" t="str">
        <f>'[1]Week SetUp (2)'!$D$10</f>
        <v>ΙΕΡΑΠΕΤΡΑ</v>
      </c>
      <c r="K4" s="13"/>
      <c r="L4" s="14" t="str">
        <f>'[1]Week SetUp (2)'!$A$12</f>
        <v>ΑΝΔΡΩΝ 35+</v>
      </c>
      <c r="M4" s="13"/>
      <c r="N4" s="11"/>
      <c r="O4" s="13"/>
      <c r="P4" s="11"/>
      <c r="Q4" s="15" t="str">
        <f>'[1]Week SetUp (2)'!$E$10</f>
        <v>Μ. ΜΟΥΤΣΑΚΗ &amp; Ν. ΚΑΛΥΒΑΣ</v>
      </c>
      <c r="R4" s="16"/>
      <c r="S4" s="17"/>
      <c r="T4" s="17"/>
      <c r="U4" s="18"/>
    </row>
    <row r="5" spans="1:21" ht="13.5" thickBot="1">
      <c r="A5" s="19"/>
      <c r="B5" s="20" t="s">
        <v>11</v>
      </c>
      <c r="C5" s="20" t="s">
        <v>12</v>
      </c>
      <c r="D5" s="20" t="s">
        <v>13</v>
      </c>
      <c r="E5" s="21" t="s">
        <v>14</v>
      </c>
      <c r="F5" s="21" t="s">
        <v>15</v>
      </c>
      <c r="G5" s="21"/>
      <c r="H5" s="21" t="s">
        <v>7</v>
      </c>
      <c r="I5" s="21"/>
      <c r="J5" s="20" t="s">
        <v>16</v>
      </c>
      <c r="K5" s="22"/>
      <c r="L5" s="20" t="s">
        <v>17</v>
      </c>
      <c r="M5" s="22"/>
      <c r="N5" s="20" t="s">
        <v>18</v>
      </c>
      <c r="O5" s="22"/>
      <c r="P5" s="20" t="s">
        <v>19</v>
      </c>
      <c r="Q5" s="23"/>
      <c r="R5" s="24"/>
      <c r="S5" s="10"/>
      <c r="T5" s="10"/>
      <c r="U5" s="10"/>
    </row>
    <row r="6" spans="1:21" ht="9" customHeight="1">
      <c r="A6" s="25" t="s">
        <v>20</v>
      </c>
      <c r="B6" s="26">
        <f>IF(($D6=""),"",VLOOKUP($D6,'[1]Συμμετοχές'!$A$7:$P$70,15))</f>
        <v>0</v>
      </c>
      <c r="C6" s="26">
        <f>IF(($D6=""),"",VLOOKUP($D6,'[1]Συμμετοχές'!$A$7:$P$70,16))</f>
        <v>485</v>
      </c>
      <c r="D6" s="363">
        <v>1</v>
      </c>
      <c r="E6" s="364" t="str">
        <f>UPPER(IF(($D6=""),"",VLOOKUP($D6,'[1]Συμμετοχές'!$A$7:$P$70,2)))</f>
        <v>THOMAS</v>
      </c>
      <c r="F6" s="364" t="str">
        <f>IF(($D6=""),"",VLOOKUP($D6,'[1]Συμμετοχές'!$A$7:$P$70,3))</f>
        <v>JAVOR</v>
      </c>
      <c r="G6" s="364"/>
      <c r="H6" s="364" t="str">
        <f>IF(($D6=""),"",VLOOKUP($D6,'[1]Συμμετοχές'!$A$7:$P$70,4))</f>
        <v>ΗΡΑΚΛΕΙΟ</v>
      </c>
      <c r="I6" s="365"/>
      <c r="J6" s="366" t="str">
        <f>UPPER(IF(OR((I7="a"),(I7="as")),E6,IF(OR((I7="b"),(I7="bs")),E7,)))</f>
        <v>THOMAS</v>
      </c>
      <c r="K6" s="367"/>
      <c r="L6" s="368"/>
      <c r="M6" s="368"/>
      <c r="N6" s="368"/>
      <c r="O6" s="368"/>
      <c r="P6" s="368"/>
      <c r="Q6" s="28"/>
      <c r="R6" s="29"/>
      <c r="S6" s="10"/>
      <c r="T6" s="10"/>
      <c r="U6" s="30" t="e">
        <f aca="true" t="shared" si="0" ref="U6:U15">#REF!</f>
        <v>#REF!</v>
      </c>
    </row>
    <row r="7" spans="1:21" ht="9" customHeight="1">
      <c r="A7" s="31" t="s">
        <v>21</v>
      </c>
      <c r="B7" s="32">
        <f>IF(($D7=""),"",VLOOKUP($D7,'[1]Συμμετοχές'!$A$7:$P$70,15))</f>
      </c>
      <c r="C7" s="32">
        <f>IF(($D7=""),"",VLOOKUP($D7,'[1]Συμμετοχές'!$A$7:$P$70,16))</f>
      </c>
      <c r="D7" s="369"/>
      <c r="E7" s="370">
        <f>UPPER(IF(($D7=""),"",VLOOKUP($D7,'[1]Συμμετοχές'!$A$7:$P$70,2)))</f>
      </c>
      <c r="F7" s="370">
        <f>IF(($D7=""),"",VLOOKUP($D7,'[1]Συμμετοχές'!$A$7:$P$70,3))</f>
      </c>
      <c r="G7" s="370"/>
      <c r="H7" s="364" t="s">
        <v>22</v>
      </c>
      <c r="I7" s="371" t="s">
        <v>23</v>
      </c>
      <c r="J7" s="372"/>
      <c r="K7" s="373"/>
      <c r="L7" s="374" t="s">
        <v>115</v>
      </c>
      <c r="M7" s="367"/>
      <c r="N7" s="368"/>
      <c r="O7" s="368"/>
      <c r="P7" s="368"/>
      <c r="Q7" s="28"/>
      <c r="R7" s="29"/>
      <c r="S7" s="10"/>
      <c r="T7" s="10"/>
      <c r="U7" s="33" t="e">
        <f t="shared" si="0"/>
        <v>#REF!</v>
      </c>
    </row>
    <row r="8" spans="1:21" ht="9" customHeight="1">
      <c r="A8" s="31" t="s">
        <v>24</v>
      </c>
      <c r="B8" s="32">
        <f>IF(($D8=""),"",VLOOKUP($D8,'[1]Συμμετοχές'!$A$7:$P$70,15))</f>
        <v>0</v>
      </c>
      <c r="C8" s="32">
        <f>IF(($D8=""),"",VLOOKUP($D8,'[1]Συμμετοχές'!$A$7:$P$70,16))</f>
        <v>5</v>
      </c>
      <c r="D8" s="363">
        <v>34</v>
      </c>
      <c r="E8" s="370" t="str">
        <f>UPPER(IF(($D8=""),"",VLOOKUP($D8,'[1]Συμμετοχές'!$A$7:$P$70,2)))</f>
        <v>ΒΑΡΆΚΛΑΣ</v>
      </c>
      <c r="F8" s="370" t="str">
        <f>IF(($D8=""),"",VLOOKUP($D8,'[1]Συμμετοχές'!$A$7:$P$70,3))</f>
        <v>ΒΑΣΊΛΗΣ</v>
      </c>
      <c r="G8" s="370"/>
      <c r="H8" s="364" t="str">
        <f>IF(($D8=""),"",VLOOKUP($D8,'[1]Συμμετοχές'!$A$7:$P$70,4))</f>
        <v>ΗΡΑΚΛΕΙΟ</v>
      </c>
      <c r="I8" s="375"/>
      <c r="J8" s="366" t="s">
        <v>113</v>
      </c>
      <c r="K8" s="376"/>
      <c r="L8" s="377" t="s">
        <v>129</v>
      </c>
      <c r="M8" s="378"/>
      <c r="N8" s="379"/>
      <c r="O8" s="368"/>
      <c r="P8" s="368"/>
      <c r="Q8" s="28"/>
      <c r="R8" s="29"/>
      <c r="S8" s="10"/>
      <c r="T8" s="10"/>
      <c r="U8" s="33" t="e">
        <f t="shared" si="0"/>
        <v>#REF!</v>
      </c>
    </row>
    <row r="9" spans="1:21" ht="9" customHeight="1">
      <c r="A9" s="31" t="s">
        <v>25</v>
      </c>
      <c r="B9" s="32">
        <f>IF(($D9=""),"",VLOOKUP($D9,'[1]Συμμετοχές'!$A$7:$P$70,15))</f>
        <v>0</v>
      </c>
      <c r="C9" s="32">
        <f>IF(($D9=""),"",VLOOKUP($D9,'[1]Συμμετοχές'!$A$7:$P$70,16))</f>
        <v>35</v>
      </c>
      <c r="D9" s="363">
        <v>21</v>
      </c>
      <c r="E9" s="370" t="str">
        <f>UPPER(IF(($D9=""),"",VLOOKUP($D9,'[1]Συμμετοχές'!$A$7:$P$70,2)))</f>
        <v>ΞΕΝΙΚΑΚΗΣ </v>
      </c>
      <c r="F9" s="370" t="str">
        <f>IF(($D9=""),"",VLOOKUP($D9,'[1]Συμμετοχές'!$A$7:$P$70,3))</f>
        <v>ΗΡΑΚΛΗΣ</v>
      </c>
      <c r="G9" s="370"/>
      <c r="H9" s="364" t="str">
        <f>IF(($D9=""),"",VLOOKUP($D9,'[1]Συμμετοχές'!$A$7:$P$70,4))</f>
        <v>ΙΕΡΑΠΕΤΡΑ</v>
      </c>
      <c r="I9" s="380"/>
      <c r="J9" s="377" t="s">
        <v>114</v>
      </c>
      <c r="K9" s="381"/>
      <c r="L9" s="382" t="s">
        <v>26</v>
      </c>
      <c r="M9" s="383"/>
      <c r="N9" s="384" t="s">
        <v>115</v>
      </c>
      <c r="O9" s="367"/>
      <c r="P9" s="368"/>
      <c r="Q9" s="28"/>
      <c r="R9" s="29"/>
      <c r="S9" s="10"/>
      <c r="T9" s="10"/>
      <c r="U9" s="33" t="e">
        <f t="shared" si="0"/>
        <v>#REF!</v>
      </c>
    </row>
    <row r="10" spans="1:21" ht="9" customHeight="1">
      <c r="A10" s="31" t="s">
        <v>27</v>
      </c>
      <c r="B10" s="32">
        <f>IF(($D10=""),"",VLOOKUP($D10,'[1]Συμμετοχές'!$A$7:$P$70,15))</f>
        <v>0</v>
      </c>
      <c r="C10" s="32">
        <f>IF(($D10=""),"",VLOOKUP($D10,'[1]Συμμετοχές'!$A$7:$P$70,16))</f>
        <v>45</v>
      </c>
      <c r="D10" s="369">
        <v>18</v>
      </c>
      <c r="E10" s="370" t="str">
        <f>UPPER(IF(($D10=""),"",VLOOKUP($D10,'[1]Συμμετοχές'!$A$7:$P$70,2)))</f>
        <v>ΒΑΣΙΛΑΚΗΣ ΑΓ</v>
      </c>
      <c r="F10" s="370" t="str">
        <f>IF(($D10=""),"",VLOOKUP($D10,'[1]Συμμετοχές'!$A$7:$P$70,3))</f>
        <v>ΜΙΧΑΛΗΣ</v>
      </c>
      <c r="G10" s="370"/>
      <c r="H10" s="364" t="str">
        <f>IF(($D10=""),"",VLOOKUP($D10,'[1]Συμμετοχές'!$A$7:$P$70,4))</f>
        <v>ΑΓ. ΝΙΚΟΛΑΟΣ</v>
      </c>
      <c r="I10" s="375"/>
      <c r="J10" s="366" t="s">
        <v>117</v>
      </c>
      <c r="K10" s="385"/>
      <c r="L10" s="386"/>
      <c r="M10" s="387"/>
      <c r="N10" s="377" t="s">
        <v>116</v>
      </c>
      <c r="O10" s="378"/>
      <c r="P10" s="379"/>
      <c r="Q10" s="28"/>
      <c r="R10" s="29"/>
      <c r="S10" s="10"/>
      <c r="T10" s="10"/>
      <c r="U10" s="33" t="e">
        <f t="shared" si="0"/>
        <v>#REF!</v>
      </c>
    </row>
    <row r="11" spans="1:21" ht="9" customHeight="1">
      <c r="A11" s="31" t="s">
        <v>28</v>
      </c>
      <c r="B11" s="32">
        <f>IF(($D11=""),"",VLOOKUP($D11,'[1]Συμμετοχές'!$A$7:$P$70,15))</f>
        <v>0</v>
      </c>
      <c r="C11" s="32">
        <f>IF(($D11=""),"",VLOOKUP($D11,'[1]Συμμετοχές'!$A$7:$P$70,16))</f>
        <v>0</v>
      </c>
      <c r="D11" s="363">
        <v>42</v>
      </c>
      <c r="E11" s="370" t="str">
        <f>UPPER(IF(($D11=""),"",VLOOKUP($D11,'[1]Συμμετοχές'!$A$7:$P$70,2)))</f>
        <v>ΣΠΥΡΙΔΑΚΗΣ</v>
      </c>
      <c r="F11" s="370" t="str">
        <f>IF(($D11=""),"",VLOOKUP($D11,'[1]Συμμετοχές'!$A$7:$P$70,3))</f>
        <v>ΜΙΧΑΛΗΣ</v>
      </c>
      <c r="G11" s="370"/>
      <c r="H11" s="364" t="str">
        <f>IF(($D11=""),"",VLOOKUP($D11,'[1]Συμμετοχές'!$A$7:$P$70,4))</f>
        <v>ΙΕΡΑΠΕΤΡΑ</v>
      </c>
      <c r="I11" s="388"/>
      <c r="J11" s="377" t="s">
        <v>118</v>
      </c>
      <c r="K11" s="383"/>
      <c r="L11" s="384" t="s">
        <v>117</v>
      </c>
      <c r="M11" s="376"/>
      <c r="N11" s="379"/>
      <c r="O11" s="389"/>
      <c r="P11" s="379"/>
      <c r="Q11" s="28"/>
      <c r="R11" s="29"/>
      <c r="S11" s="10"/>
      <c r="T11" s="37"/>
      <c r="U11" s="33" t="e">
        <f t="shared" si="0"/>
        <v>#REF!</v>
      </c>
    </row>
    <row r="12" spans="1:21" ht="9" customHeight="1">
      <c r="A12" s="31" t="s">
        <v>29</v>
      </c>
      <c r="B12" s="32">
        <f>IF(($D12=""),"",VLOOKUP($D12,'[1]Συμμετοχές'!$A$7:$P$70,15))</f>
        <v>0</v>
      </c>
      <c r="C12" s="32">
        <f>IF(($D12=""),"",VLOOKUP($D12,'[1]Συμμετοχές'!$A$7:$P$70,16))</f>
        <v>30</v>
      </c>
      <c r="D12" s="369">
        <v>22</v>
      </c>
      <c r="E12" s="370" t="str">
        <f>UPPER(IF(($D12=""),"",VLOOKUP($D12,'[1]Συμμετοχές'!$A$7:$P$70,2)))</f>
        <v>ΔΑΒΡΑΔΟΣ</v>
      </c>
      <c r="F12" s="370" t="str">
        <f>IF(($D12=""),"",VLOOKUP($D12,'[1]Συμμετοχές'!$A$7:$P$70,3))</f>
        <v>ΕΜΜΑΝΟΥΗΛ</v>
      </c>
      <c r="G12" s="370"/>
      <c r="H12" s="364" t="str">
        <f>IF(($D12=""),"",VLOOKUP($D12,'[1]Συμμετοχές'!$A$7:$P$70,4))</f>
        <v>ΑΓ. ΝΙΚΟΛΑΟΣ</v>
      </c>
      <c r="I12" s="375"/>
      <c r="J12" s="366" t="s">
        <v>4</v>
      </c>
      <c r="K12" s="376"/>
      <c r="L12" s="377" t="s">
        <v>134</v>
      </c>
      <c r="M12" s="381"/>
      <c r="N12" s="368"/>
      <c r="O12" s="389"/>
      <c r="P12" s="379"/>
      <c r="Q12" s="28"/>
      <c r="R12" s="29"/>
      <c r="S12" s="10"/>
      <c r="T12" s="37"/>
      <c r="U12" s="33" t="e">
        <f t="shared" si="0"/>
        <v>#REF!</v>
      </c>
    </row>
    <row r="13" spans="1:21" ht="9" customHeight="1">
      <c r="A13" s="25" t="s">
        <v>30</v>
      </c>
      <c r="B13" s="32">
        <f>IF(($D13=""),"",VLOOKUP($D13,'[1]Συμμετοχές'!$A$7:$P$70,15))</f>
        <v>0</v>
      </c>
      <c r="C13" s="32">
        <f>IF(($D13=""),"",VLOOKUP($D13,'[1]Συμμετοχές'!$A$7:$P$70,16))</f>
        <v>55</v>
      </c>
      <c r="D13" s="363">
        <v>16</v>
      </c>
      <c r="E13" s="390" t="str">
        <f>UPPER(IF(($D13=""),"",VLOOKUP($D13,'[1]Συμμετοχές'!$A$7:$P$70,2)))</f>
        <v>ΜΑΡΙΔΑΚΗΣ</v>
      </c>
      <c r="F13" s="390" t="str">
        <f>IF(($D13=""),"",VLOOKUP($D13,'[1]Συμμετοχές'!$A$7:$P$70,3))</f>
        <v>ΠΑΝΤΕΛΗΣ</v>
      </c>
      <c r="G13" s="390"/>
      <c r="H13" s="364" t="str">
        <f>IF(($D13=""),"",VLOOKUP($D13,'[1]Συμμετοχές'!$A$7:$P$70,4))</f>
        <v>ΡΕΘΥΜΝΟ</v>
      </c>
      <c r="I13" s="388"/>
      <c r="J13" s="377" t="s">
        <v>119</v>
      </c>
      <c r="K13" s="381"/>
      <c r="L13" s="368"/>
      <c r="M13" s="381"/>
      <c r="N13" s="382" t="s">
        <v>26</v>
      </c>
      <c r="O13" s="383"/>
      <c r="P13" s="374" t="s">
        <v>138</v>
      </c>
      <c r="Q13" s="27"/>
      <c r="R13" s="29"/>
      <c r="S13" s="10"/>
      <c r="T13" s="37"/>
      <c r="U13" s="33" t="e">
        <f t="shared" si="0"/>
        <v>#REF!</v>
      </c>
    </row>
    <row r="14" spans="1:21" ht="9" customHeight="1">
      <c r="A14" s="25" t="s">
        <v>31</v>
      </c>
      <c r="B14" s="32">
        <f>IF(($D14=""),"",VLOOKUP($D14,'[1]Συμμετοχές'!$A$7:$P$70,15))</f>
        <v>0</v>
      </c>
      <c r="C14" s="32">
        <f>IF(($D14=""),"",VLOOKUP($D14,'[1]Συμμετοχές'!$A$7:$P$70,16))</f>
        <v>105</v>
      </c>
      <c r="D14" s="363">
        <v>12</v>
      </c>
      <c r="E14" s="390" t="str">
        <f>UPPER(IF(($D14=""),"",VLOOKUP($D14,'[1]Συμμετοχές'!$A$7:$P$70,2)))</f>
        <v>ΨΑΡΟΥΔΑΚΗΣ</v>
      </c>
      <c r="F14" s="390" t="str">
        <f>IF(($D14=""),"",VLOOKUP($D14,'[1]Συμμετοχές'!$A$7:$P$70,3))</f>
        <v>ΕΥΣΤΡΑΤΙΟΣ</v>
      </c>
      <c r="G14" s="390"/>
      <c r="H14" s="364" t="str">
        <f>IF(($D14=""),"",VLOOKUP($D14,'[1]Συμμετοχές'!$A$7:$P$70,4))</f>
        <v>ΗΡΑΚΛΕΙΟ</v>
      </c>
      <c r="I14" s="375"/>
      <c r="J14" s="366" t="str">
        <f>UPPER(IF(OR((I15="a"),(I15="as")),E14,IF(OR((I15="b"),(I15="bs")),E15,)))</f>
        <v>ΨΑΡΟΥΔΑΚΗΣ</v>
      </c>
      <c r="K14" s="385"/>
      <c r="L14" s="368"/>
      <c r="M14" s="381"/>
      <c r="N14" s="368"/>
      <c r="O14" s="387"/>
      <c r="P14" s="377" t="s">
        <v>139</v>
      </c>
      <c r="Q14" s="35"/>
      <c r="R14" s="38"/>
      <c r="S14" s="10"/>
      <c r="T14" s="37"/>
      <c r="U14" s="33" t="e">
        <f t="shared" si="0"/>
        <v>#REF!</v>
      </c>
    </row>
    <row r="15" spans="1:21" ht="9" customHeight="1" thickBot="1">
      <c r="A15" s="31" t="s">
        <v>32</v>
      </c>
      <c r="B15" s="32">
        <f>IF(($D15=""),"",VLOOKUP($D15,'[1]Συμμετοχές'!$A$7:$P$70,15))</f>
      </c>
      <c r="C15" s="32">
        <f>IF(($D15=""),"",VLOOKUP($D15,'[1]Συμμετοχές'!$A$7:$P$70,16))</f>
      </c>
      <c r="D15" s="369"/>
      <c r="E15" s="370">
        <f>UPPER(IF(($D15=""),"",VLOOKUP($D15,'[1]Συμμετοχές'!$A$7:$P$70,2)))</f>
      </c>
      <c r="F15" s="370">
        <f>IF(($D15=""),"",VLOOKUP($D15,'[1]Συμμετοχές'!$A$7:$P$70,3))</f>
      </c>
      <c r="G15" s="370"/>
      <c r="H15" s="364" t="s">
        <v>22</v>
      </c>
      <c r="I15" s="388" t="s">
        <v>23</v>
      </c>
      <c r="J15" s="377"/>
      <c r="K15" s="383"/>
      <c r="L15" s="374" t="s">
        <v>135</v>
      </c>
      <c r="M15" s="385"/>
      <c r="N15" s="368"/>
      <c r="O15" s="387"/>
      <c r="P15" s="379"/>
      <c r="Q15" s="36"/>
      <c r="R15" s="38"/>
      <c r="S15" s="10"/>
      <c r="T15" s="37"/>
      <c r="U15" s="39" t="e">
        <f t="shared" si="0"/>
        <v>#REF!</v>
      </c>
    </row>
    <row r="16" spans="1:21" ht="9" customHeight="1">
      <c r="A16" s="31" t="s">
        <v>33</v>
      </c>
      <c r="B16" s="32">
        <f>IF(($D16=""),"",VLOOKUP($D16,'[1]Συμμετοχές'!$A$7:$P$70,15))</f>
        <v>0</v>
      </c>
      <c r="C16" s="32">
        <f>IF(($D16=""),"",VLOOKUP($D16,'[1]Συμμετοχές'!$A$7:$P$70,16))</f>
        <v>15</v>
      </c>
      <c r="D16" s="363">
        <v>28</v>
      </c>
      <c r="E16" s="370" t="str">
        <f>UPPER(IF(($D16=""),"",VLOOKUP($D16,'[1]Συμμετοχές'!$A$7:$P$70,2)))</f>
        <v>ΚΟΚΚΑΛΗΣ</v>
      </c>
      <c r="F16" s="370" t="str">
        <f>IF(($D16=""),"",VLOOKUP($D16,'[1]Συμμετοχές'!$A$7:$P$70,3))</f>
        <v>ΜΑΝΟΣ</v>
      </c>
      <c r="G16" s="370"/>
      <c r="H16" s="364" t="str">
        <f>IF(($D16=""),"",VLOOKUP($D16,'[1]Συμμετοχές'!$A$7:$P$70,4))</f>
        <v>ΙΕΡΑΠΕΤΡΑ</v>
      </c>
      <c r="I16" s="375"/>
      <c r="J16" s="366" t="str">
        <f>UPPER(IF(OR((I17="a"),(I17="as")),E16,IF(OR((I17="b"),(I17="bs")),E17,)))</f>
        <v>ΚΟΚΚΑΛΗΣ</v>
      </c>
      <c r="K16" s="376"/>
      <c r="L16" s="377" t="s">
        <v>136</v>
      </c>
      <c r="M16" s="387"/>
      <c r="N16" s="379"/>
      <c r="O16" s="387"/>
      <c r="P16" s="379"/>
      <c r="Q16" s="36"/>
      <c r="R16" s="38"/>
      <c r="S16" s="10"/>
      <c r="T16" s="37"/>
      <c r="U16" s="24"/>
    </row>
    <row r="17" spans="1:21" ht="9" customHeight="1">
      <c r="A17" s="31" t="s">
        <v>34</v>
      </c>
      <c r="B17" s="32">
        <f>IF(($D17=""),"",VLOOKUP($D17,'[1]Συμμετοχές'!$A$7:$P$70,15))</f>
      </c>
      <c r="C17" s="32">
        <f>IF(($D17=""),"",VLOOKUP($D17,'[1]Συμμετοχές'!$A$7:$P$70,16))</f>
      </c>
      <c r="D17" s="363"/>
      <c r="E17" s="370">
        <f>UPPER(IF(($D17=""),"",VLOOKUP($D17,'[1]Συμμετοχές'!$A$7:$P$70,2)))</f>
      </c>
      <c r="F17" s="370">
        <f>IF(($D17=""),"",VLOOKUP($D17,'[1]Συμμετοχές'!$A$7:$P$70,3))</f>
      </c>
      <c r="G17" s="370"/>
      <c r="H17" s="364" t="s">
        <v>22</v>
      </c>
      <c r="I17" s="380" t="s">
        <v>23</v>
      </c>
      <c r="J17" s="377"/>
      <c r="K17" s="381"/>
      <c r="L17" s="382" t="s">
        <v>26</v>
      </c>
      <c r="M17" s="383"/>
      <c r="N17" s="384" t="s">
        <v>135</v>
      </c>
      <c r="O17" s="376"/>
      <c r="P17" s="379"/>
      <c r="Q17" s="36"/>
      <c r="R17" s="38"/>
      <c r="S17" s="10"/>
      <c r="T17" s="411"/>
      <c r="U17" s="10"/>
    </row>
    <row r="18" spans="1:21" ht="9" customHeight="1">
      <c r="A18" s="31" t="s">
        <v>35</v>
      </c>
      <c r="B18" s="32">
        <f>IF(($D18=""),"",VLOOKUP($D18,'[1]Συμμετοχές'!$A$7:$P$70,15))</f>
        <v>0</v>
      </c>
      <c r="C18" s="32">
        <f>IF(($D18=""),"",VLOOKUP($D18,'[1]Συμμετοχές'!$A$7:$P$70,16))</f>
        <v>30</v>
      </c>
      <c r="D18" s="369">
        <v>23</v>
      </c>
      <c r="E18" s="370" t="str">
        <f>UPPER(IF(($D18=""),"",VLOOKUP($D18,'[1]Συμμετοχές'!$A$7:$P$70,2)))</f>
        <v>ΚΑΛΛΗΣ</v>
      </c>
      <c r="F18" s="370" t="str">
        <f>IF(($D18=""),"",VLOOKUP($D18,'[1]Συμμετοχές'!$A$7:$P$70,3))</f>
        <v>ΧΡΉΣΤΟΣ</v>
      </c>
      <c r="G18" s="370"/>
      <c r="H18" s="364" t="str">
        <f>IF(($D18=""),"",VLOOKUP($D18,'[1]Συμμετοχές'!$A$7:$P$70,4))</f>
        <v>ΑΓ. ΝΙΚΟΛΑΟΣ</v>
      </c>
      <c r="I18" s="375"/>
      <c r="J18" s="404" t="s">
        <v>3</v>
      </c>
      <c r="K18" s="385"/>
      <c r="L18" s="386"/>
      <c r="M18" s="387"/>
      <c r="N18" s="377" t="s">
        <v>137</v>
      </c>
      <c r="O18" s="381"/>
      <c r="P18" s="368"/>
      <c r="Q18" s="36"/>
      <c r="R18" s="38"/>
      <c r="S18" s="10"/>
      <c r="T18" s="412"/>
      <c r="U18" s="10"/>
    </row>
    <row r="19" spans="1:21" ht="9" customHeight="1">
      <c r="A19" s="31" t="s">
        <v>36</v>
      </c>
      <c r="B19" s="32">
        <f>IF(($D19=""),"",VLOOKUP($D19,'[1]Συμμετοχές'!$A$7:$P$70,15))</f>
        <v>0</v>
      </c>
      <c r="C19" s="32">
        <f>IF(($D19=""),"",VLOOKUP($D19,'[1]Συμμετοχές'!$A$7:$P$70,16))</f>
        <v>0</v>
      </c>
      <c r="D19" s="363">
        <v>41</v>
      </c>
      <c r="E19" s="370" t="str">
        <f>UPPER(IF(($D19=""),"",VLOOKUP($D19,'[1]Συμμετοχές'!$A$7:$P$70,2)))</f>
        <v>ΣΕΤΑΚΗΣ</v>
      </c>
      <c r="F19" s="370" t="str">
        <f>IF(($D19=""),"",VLOOKUP($D19,'[1]Συμμετοχές'!$A$7:$P$70,3))</f>
        <v>ΓΡΗΓΟΡΗΣ</v>
      </c>
      <c r="G19" s="370"/>
      <c r="H19" s="364" t="str">
        <f>IF(($D19=""),"",VLOOKUP($D19,'[1]Συμμετοχές'!$A$7:$P$70,4))</f>
        <v>ΙΕΡΑΠΕΤΡΑ</v>
      </c>
      <c r="I19" s="388"/>
      <c r="J19" s="377" t="s">
        <v>120</v>
      </c>
      <c r="K19" s="383"/>
      <c r="L19" s="384" t="s">
        <v>3</v>
      </c>
      <c r="M19" s="376"/>
      <c r="N19" s="379"/>
      <c r="O19" s="381"/>
      <c r="P19" s="368"/>
      <c r="Q19" s="36"/>
      <c r="R19" s="38"/>
      <c r="S19" s="10"/>
      <c r="T19" s="412"/>
      <c r="U19" s="10"/>
    </row>
    <row r="20" spans="1:21" ht="9" customHeight="1">
      <c r="A20" s="31" t="s">
        <v>37</v>
      </c>
      <c r="B20" s="32">
        <f>IF(($D20=""),"",VLOOKUP($D20,'[1]Συμμετοχές'!$A$7:$P$70,15))</f>
      </c>
      <c r="C20" s="32">
        <f>IF(($D20=""),"",VLOOKUP($D20,'[1]Συμμετοχές'!$A$7:$P$70,16))</f>
      </c>
      <c r="D20" s="369"/>
      <c r="E20" s="370">
        <f>UPPER(IF(($D20=""),"",VLOOKUP($D20,'[1]Συμμετοχές'!$A$7:$P$70,2)))</f>
      </c>
      <c r="F20" s="370">
        <f>IF(($D20=""),"",VLOOKUP($D20,'[1]Συμμετοχές'!$A$7:$P$70,3))</f>
      </c>
      <c r="G20" s="370"/>
      <c r="H20" s="364" t="s">
        <v>22</v>
      </c>
      <c r="I20" s="375"/>
      <c r="J20" s="366" t="str">
        <f>UPPER(IF(OR((I21="a"),(I21="as")),E20,IF(OR((I21="b"),(I21="bs")),E21,)))</f>
        <v>ΒΑΣΙΛΑΚΗΣ ΗΡ.</v>
      </c>
      <c r="K20" s="376"/>
      <c r="L20" s="377" t="s">
        <v>129</v>
      </c>
      <c r="M20" s="381"/>
      <c r="N20" s="368"/>
      <c r="O20" s="381"/>
      <c r="P20" s="368"/>
      <c r="Q20" s="36"/>
      <c r="R20" s="38"/>
      <c r="S20" s="10"/>
      <c r="T20" s="412"/>
      <c r="U20" s="10"/>
    </row>
    <row r="21" spans="1:21" ht="9" customHeight="1">
      <c r="A21" s="25" t="s">
        <v>38</v>
      </c>
      <c r="B21" s="32">
        <f>IF(($D21=""),"",VLOOKUP($D21,'[1]Συμμετοχές'!$A$7:$P$70,15))</f>
        <v>0</v>
      </c>
      <c r="C21" s="32">
        <f>IF(($D21=""),"",VLOOKUP($D21,'[1]Συμμετοχές'!$A$7:$P$70,16))</f>
        <v>210</v>
      </c>
      <c r="D21" s="363">
        <v>7</v>
      </c>
      <c r="E21" s="390" t="str">
        <f>UPPER(IF(($D21=""),"",VLOOKUP($D21,'[1]Συμμετοχές'!$A$7:$P$70,2)))</f>
        <v>ΒΑΣΙΛΑΚΗΣ ΗΡ.</v>
      </c>
      <c r="F21" s="390" t="str">
        <f>IF(($D21=""),"",VLOOKUP($D21,'[1]Συμμετοχές'!$A$7:$P$70,3))</f>
        <v>ΜΙΧΑΛΗΣ</v>
      </c>
      <c r="G21" s="390"/>
      <c r="H21" s="364" t="str">
        <f>IF(($D21=""),"",VLOOKUP($D21,'[1]Συμμετοχές'!$A$7:$P$70,4))</f>
        <v>ΗΡΑΚΛΕΙΟ</v>
      </c>
      <c r="I21" s="388" t="s">
        <v>39</v>
      </c>
      <c r="J21" s="377"/>
      <c r="K21" s="381"/>
      <c r="L21" s="368"/>
      <c r="M21" s="391"/>
      <c r="N21" s="392" t="s">
        <v>40</v>
      </c>
      <c r="O21" s="362"/>
      <c r="P21" s="366" t="s">
        <v>138</v>
      </c>
      <c r="Q21" s="40"/>
      <c r="R21" s="38"/>
      <c r="S21" s="10"/>
      <c r="T21" s="412"/>
      <c r="U21" s="10"/>
    </row>
    <row r="22" spans="1:21" ht="9" customHeight="1">
      <c r="A22" s="25" t="s">
        <v>41</v>
      </c>
      <c r="B22" s="32">
        <f>IF(($D22=""),"",VLOOKUP($D22,'[1]Συμμετοχές'!$A$7:$P$70,15))</f>
        <v>0</v>
      </c>
      <c r="C22" s="32">
        <f>IF(($D22=""),"",VLOOKUP($D22,'[1]Συμμετοχές'!$A$7:$P$70,16))</f>
        <v>370</v>
      </c>
      <c r="D22" s="363">
        <v>3</v>
      </c>
      <c r="E22" s="390" t="str">
        <f>UPPER(IF(($D22=""),"",VLOOKUP($D22,'[1]Συμμετοχές'!$A$7:$P$70,2)))</f>
        <v>ΒΑΣΙΛΑΚΗΣ ΡΕΘ</v>
      </c>
      <c r="F22" s="390" t="str">
        <f>IF(($D22=""),"",VLOOKUP($D22,'[1]Συμμετοχές'!$A$7:$P$70,3))</f>
        <v>ΒΑΓΓΕΛΗΣ</v>
      </c>
      <c r="G22" s="390"/>
      <c r="H22" s="364" t="str">
        <f>IF(($D22=""),"",VLOOKUP($D22,'[1]Συμμετοχές'!$A$7:$P$70,4))</f>
        <v>ΡΕΘΥΜΝΟ</v>
      </c>
      <c r="I22" s="375"/>
      <c r="J22" s="366" t="str">
        <f>UPPER(IF(OR((I23="a"),(I23="as")),E22,IF(OR((I23="b"),(I23="bs")),E23,)))</f>
        <v>ΒΑΣΙΛΑΚΗΣ ΡΕΘ</v>
      </c>
      <c r="K22" s="385"/>
      <c r="L22" s="368"/>
      <c r="M22" s="381"/>
      <c r="N22" s="382" t="s">
        <v>26</v>
      </c>
      <c r="O22" s="362"/>
      <c r="P22" s="393" t="s">
        <v>150</v>
      </c>
      <c r="Q22" s="41"/>
      <c r="R22" s="38"/>
      <c r="S22" s="10"/>
      <c r="T22" s="412"/>
      <c r="U22" s="10"/>
    </row>
    <row r="23" spans="1:21" ht="9" customHeight="1">
      <c r="A23" s="31" t="s">
        <v>42</v>
      </c>
      <c r="B23" s="32">
        <f>IF(($D23=""),"",VLOOKUP($D23,'[1]Συμμετοχές'!$A$7:$P$70,15))</f>
      </c>
      <c r="C23" s="32">
        <f>IF(($D23=""),"",VLOOKUP($D23,'[1]Συμμετοχές'!$A$7:$P$70,16))</f>
      </c>
      <c r="D23" s="369"/>
      <c r="E23" s="370">
        <f>UPPER(IF(($D23=""),"",VLOOKUP($D23,'[1]Συμμετοχές'!$A$7:$P$70,2)))</f>
      </c>
      <c r="F23" s="370">
        <f>IF(($D23=""),"",VLOOKUP($D23,'[1]Συμμετοχές'!$A$7:$P$70,3))</f>
      </c>
      <c r="G23" s="370"/>
      <c r="H23" s="364" t="s">
        <v>22</v>
      </c>
      <c r="I23" s="388" t="s">
        <v>23</v>
      </c>
      <c r="J23" s="377"/>
      <c r="K23" s="383"/>
      <c r="L23" s="374" t="s">
        <v>117</v>
      </c>
      <c r="M23" s="385"/>
      <c r="N23" s="368"/>
      <c r="O23" s="381"/>
      <c r="P23" s="368"/>
      <c r="Q23" s="36"/>
      <c r="R23" s="38"/>
      <c r="S23" s="10"/>
      <c r="T23" s="412"/>
      <c r="U23" s="10"/>
    </row>
    <row r="24" spans="1:21" ht="9" customHeight="1">
      <c r="A24" s="31" t="s">
        <v>43</v>
      </c>
      <c r="B24" s="32">
        <f>IF(($D24=""),"",VLOOKUP($D24,'[1]Συμμετοχές'!$A$7:$P$70,15))</f>
        <v>0</v>
      </c>
      <c r="C24" s="32">
        <f>IF(($D24=""),"",VLOOKUP($D24,'[1]Συμμετοχές'!$A$7:$P$70,16))</f>
        <v>0</v>
      </c>
      <c r="D24" s="363">
        <v>40</v>
      </c>
      <c r="E24" s="370" t="str">
        <f>UPPER(IF(($D24=""),"",VLOOKUP($D24,'[1]Συμμετοχές'!$A$7:$P$70,2)))</f>
        <v>ΠΆΜΦΙΛΟΣ</v>
      </c>
      <c r="F24" s="370" t="str">
        <f>IF(($D24=""),"",VLOOKUP($D24,'[1]Συμμετοχές'!$A$7:$P$70,3))</f>
        <v>ΚΏΣΤΑΣ</v>
      </c>
      <c r="G24" s="370"/>
      <c r="H24" s="364" t="str">
        <f>IF(($D24=""),"",VLOOKUP($D24,'[1]Συμμετοχές'!$A$7:$P$70,4))</f>
        <v>ΗΡΑΚΛΕΙΟ</v>
      </c>
      <c r="I24" s="375"/>
      <c r="J24" s="366" t="s">
        <v>1</v>
      </c>
      <c r="K24" s="376"/>
      <c r="L24" s="377" t="s">
        <v>150</v>
      </c>
      <c r="M24" s="387"/>
      <c r="N24" s="379"/>
      <c r="O24" s="381"/>
      <c r="P24" s="368"/>
      <c r="Q24" s="36"/>
      <c r="R24" s="38"/>
      <c r="S24" s="10"/>
      <c r="T24" s="37"/>
      <c r="U24" s="10"/>
    </row>
    <row r="25" spans="1:21" ht="9" customHeight="1">
      <c r="A25" s="31" t="s">
        <v>44</v>
      </c>
      <c r="B25" s="32">
        <f>IF(($D25=""),"",VLOOKUP($D25,'[1]Συμμετοχές'!$A$7:$P$70,15))</f>
        <v>0</v>
      </c>
      <c r="C25" s="32">
        <f>IF(($D25=""),"",VLOOKUP($D25,'[1]Συμμετοχές'!$A$7:$P$70,16))</f>
        <v>0</v>
      </c>
      <c r="D25" s="369">
        <v>39</v>
      </c>
      <c r="E25" s="370" t="str">
        <f>UPPER(IF(($D25=""),"",VLOOKUP($D25,'[1]Συμμετοχές'!$A$7:$P$70,2)))</f>
        <v>ΔΡΑΓΑΣΑΚΗΣ</v>
      </c>
      <c r="F25" s="370" t="str">
        <f>IF(($D25=""),"",VLOOKUP($D25,'[1]Συμμετοχές'!$A$7:$P$70,3))</f>
        <v>ΛΕΥΤΕΡΗΣ</v>
      </c>
      <c r="G25" s="370"/>
      <c r="H25" s="364" t="str">
        <f>IF(($D25=""),"",VLOOKUP($D25,'[1]Συμμετοχές'!$A$7:$P$70,4))</f>
        <v>ΙΕΡΑΠΕΤΡΑ</v>
      </c>
      <c r="I25" s="388"/>
      <c r="J25" s="377" t="s">
        <v>120</v>
      </c>
      <c r="K25" s="381"/>
      <c r="L25" s="382" t="s">
        <v>26</v>
      </c>
      <c r="M25" s="383"/>
      <c r="N25" s="374" t="s">
        <v>141</v>
      </c>
      <c r="O25" s="385"/>
      <c r="P25" s="368"/>
      <c r="Q25" s="36"/>
      <c r="R25" s="38"/>
      <c r="S25" s="10"/>
      <c r="T25" s="37"/>
      <c r="U25" s="10"/>
    </row>
    <row r="26" spans="1:21" ht="9" customHeight="1">
      <c r="A26" s="31" t="s">
        <v>45</v>
      </c>
      <c r="B26" s="32">
        <f>IF(($D26=""),"",VLOOKUP($D26,'[1]Συμμετοχές'!$A$7:$P$70,15))</f>
        <v>0</v>
      </c>
      <c r="C26" s="32">
        <f>IF(($D26=""),"",VLOOKUP($D26,'[1]Συμμετοχές'!$A$7:$P$70,16))</f>
        <v>0</v>
      </c>
      <c r="D26" s="363">
        <v>44</v>
      </c>
      <c r="E26" s="370" t="str">
        <f>UPPER(IF(($D26=""),"",VLOOKUP($D26,'[1]Συμμετοχές'!$A$7:$P$70,2)))</f>
        <v>ΧΡΥΣΟΥΛΑΚΗΣ</v>
      </c>
      <c r="F26" s="370" t="str">
        <f>IF(($D26=""),"",VLOOKUP($D26,'[1]Συμμετοχές'!$A$7:$P$70,3))</f>
        <v>ΓΙΆΝΝΗΣ </v>
      </c>
      <c r="G26" s="370"/>
      <c r="H26" s="364" t="str">
        <f>IF(($D26=""),"",VLOOKUP($D26,'[1]Συμμετοχές'!$A$7:$P$70,4))</f>
        <v>ΣΗΤΕΙΑ </v>
      </c>
      <c r="I26" s="375"/>
      <c r="J26" s="366" t="s">
        <v>2</v>
      </c>
      <c r="K26" s="385"/>
      <c r="L26" s="386"/>
      <c r="M26" s="387"/>
      <c r="N26" s="377" t="s">
        <v>122</v>
      </c>
      <c r="O26" s="387"/>
      <c r="P26" s="379"/>
      <c r="Q26" s="36"/>
      <c r="R26" s="38"/>
      <c r="S26" s="10"/>
      <c r="T26" s="37"/>
      <c r="U26" s="10"/>
    </row>
    <row r="27" spans="1:21" ht="9" customHeight="1">
      <c r="A27" s="31" t="s">
        <v>46</v>
      </c>
      <c r="B27" s="32">
        <f>IF(($D27=""),"",VLOOKUP($D27,'[1]Συμμετοχές'!$A$7:$P$70,15))</f>
        <v>0</v>
      </c>
      <c r="C27" s="32">
        <f>IF(($D27=""),"",VLOOKUP($D27,'[1]Συμμετοχές'!$A$7:$P$70,16))</f>
        <v>0</v>
      </c>
      <c r="D27" s="363">
        <v>43</v>
      </c>
      <c r="E27" s="370" t="str">
        <f>UPPER(IF(($D27=""),"",VLOOKUP($D27,'[1]Συμμετοχές'!$A$7:$P$70,2)))</f>
        <v>ΧΑΝΙΩΤΑΚΗΣ</v>
      </c>
      <c r="F27" s="370" t="str">
        <f>IF(($D27=""),"",VLOOKUP($D27,'[1]Συμμετοχές'!$A$7:$P$70,3))</f>
        <v>ΑΝΤΩΝΗΣ</v>
      </c>
      <c r="G27" s="370"/>
      <c r="H27" s="364" t="str">
        <f>IF(($D27=""),"",VLOOKUP($D27,'[1]Συμμετοχές'!$A$7:$P$70,4))</f>
        <v>ΙΕΡΑΠΕΤΡΑ</v>
      </c>
      <c r="I27" s="380"/>
      <c r="J27" s="377" t="s">
        <v>139</v>
      </c>
      <c r="K27" s="383"/>
      <c r="L27" s="384" t="s">
        <v>140</v>
      </c>
      <c r="M27" s="376"/>
      <c r="N27" s="379"/>
      <c r="O27" s="387"/>
      <c r="P27" s="379"/>
      <c r="Q27" s="36"/>
      <c r="R27" s="38"/>
      <c r="S27" s="10"/>
      <c r="T27" s="37"/>
      <c r="U27" s="10"/>
    </row>
    <row r="28" spans="1:21" ht="9" customHeight="1">
      <c r="A28" s="31" t="s">
        <v>47</v>
      </c>
      <c r="B28" s="32">
        <f>IF(($D28=""),"",VLOOKUP($D28,'[1]Συμμετοχές'!$A$7:$P$70,15))</f>
      </c>
      <c r="C28" s="32">
        <f>IF(($D28=""),"",VLOOKUP($D28,'[1]Συμμετοχές'!$A$7:$P$70,16))</f>
      </c>
      <c r="D28" s="369"/>
      <c r="E28" s="370">
        <f>UPPER(IF(($D28=""),"",VLOOKUP($D28,'[1]Συμμετοχές'!$A$7:$P$70,2)))</f>
      </c>
      <c r="F28" s="370">
        <f>IF(($D28=""),"",VLOOKUP($D28,'[1]Συμμετοχές'!$A$7:$P$70,3))</f>
      </c>
      <c r="G28" s="370"/>
      <c r="H28" s="364" t="s">
        <v>22</v>
      </c>
      <c r="I28" s="375"/>
      <c r="J28" s="366" t="str">
        <f>UPPER(IF(OR((I29="a"),(I29="as")),E28,IF(OR((I29="b"),(I29="bs")),E29,)))</f>
        <v>ΣΑΡΑΝΤΙΔΗΣ</v>
      </c>
      <c r="K28" s="376"/>
      <c r="L28" s="377" t="s">
        <v>192</v>
      </c>
      <c r="M28" s="381"/>
      <c r="N28" s="368"/>
      <c r="O28" s="387"/>
      <c r="P28" s="379"/>
      <c r="Q28" s="36"/>
      <c r="R28" s="38"/>
      <c r="S28" s="10"/>
      <c r="T28" s="37"/>
      <c r="U28" s="10"/>
    </row>
    <row r="29" spans="1:21" ht="9" customHeight="1">
      <c r="A29" s="25" t="s">
        <v>48</v>
      </c>
      <c r="B29" s="32">
        <f>IF(($D29=""),"",VLOOKUP($D29,'[1]Συμμετοχές'!$A$7:$P$70,15))</f>
        <v>0</v>
      </c>
      <c r="C29" s="32">
        <f>IF(($D29=""),"",VLOOKUP($D29,'[1]Συμμετοχές'!$A$7:$P$70,16))</f>
        <v>65</v>
      </c>
      <c r="D29" s="363">
        <v>14</v>
      </c>
      <c r="E29" s="390" t="str">
        <f>UPPER(IF(($D29=""),"",VLOOKUP($D29,'[1]Συμμετοχές'!$A$7:$P$70,2)))</f>
        <v>ΣΑΡΑΝΤΙΔΗΣ</v>
      </c>
      <c r="F29" s="390" t="str">
        <f>IF(($D29=""),"",VLOOKUP($D29,'[1]Συμμετοχές'!$A$7:$P$70,3))</f>
        <v>ΣΤΑΥΡΟΣ </v>
      </c>
      <c r="G29" s="390"/>
      <c r="H29" s="364" t="str">
        <f>IF(($D29=""),"",VLOOKUP($D29,'[1]Συμμετοχές'!$A$7:$P$70,4))</f>
        <v>ΗΡΑΚΛΕΙΟ </v>
      </c>
      <c r="I29" s="388" t="s">
        <v>39</v>
      </c>
      <c r="J29" s="377"/>
      <c r="K29" s="381"/>
      <c r="L29" s="368"/>
      <c r="M29" s="381"/>
      <c r="N29" s="382" t="s">
        <v>26</v>
      </c>
      <c r="O29" s="383"/>
      <c r="P29" s="374" t="s">
        <v>117</v>
      </c>
      <c r="Q29" s="42"/>
      <c r="R29" s="38"/>
      <c r="S29" s="10"/>
      <c r="T29" s="37"/>
      <c r="U29" s="10"/>
    </row>
    <row r="30" spans="1:21" ht="9" customHeight="1">
      <c r="A30" s="25" t="s">
        <v>49</v>
      </c>
      <c r="B30" s="32">
        <f>IF(($D30=""),"",VLOOKUP($D30,'[1]Συμμετοχές'!$A$7:$P$70,15))</f>
        <v>0</v>
      </c>
      <c r="C30" s="32">
        <f>IF(($D30=""),"",VLOOKUP($D30,'[1]Συμμετοχές'!$A$7:$P$70,16))</f>
        <v>125</v>
      </c>
      <c r="D30" s="363">
        <v>10</v>
      </c>
      <c r="E30" s="390" t="str">
        <f>UPPER(IF(($D30=""),"",VLOOKUP($D30,'[1]Συμμετοχές'!$A$7:$P$70,2)))</f>
        <v>ΠΑΝΑΓΙΩΤΙΔΗΣ</v>
      </c>
      <c r="F30" s="390" t="str">
        <f>IF(($D30=""),"",VLOOKUP($D30,'[1]Συμμετοχές'!$A$7:$P$70,3))</f>
        <v>ΠΑΝΟΣ</v>
      </c>
      <c r="G30" s="390"/>
      <c r="H30" s="364" t="str">
        <f>IF(($D30=""),"",VLOOKUP($D30,'[1]Συμμετοχές'!$A$7:$P$70,4))</f>
        <v>ΗΡΑΚΛΕΙΟ</v>
      </c>
      <c r="I30" s="375"/>
      <c r="J30" s="366" t="str">
        <f>UPPER(IF(OR((I31="a"),(I31="as")),E30,IF(OR((I31="b"),(I31="bs")),E31,)))</f>
        <v>ΠΑΝΑΓΙΩΤΙΔΗΣ</v>
      </c>
      <c r="K30" s="385"/>
      <c r="L30" s="368"/>
      <c r="M30" s="381"/>
      <c r="N30" s="368"/>
      <c r="O30" s="387"/>
      <c r="P30" s="377"/>
      <c r="Q30" s="43"/>
      <c r="R30" s="29"/>
      <c r="S30" s="10"/>
      <c r="T30" s="37"/>
      <c r="U30" s="10"/>
    </row>
    <row r="31" spans="1:21" ht="9" customHeight="1">
      <c r="A31" s="31" t="s">
        <v>50</v>
      </c>
      <c r="B31" s="32">
        <f>IF(($D31=""),"",VLOOKUP($D31,'[1]Συμμετοχές'!$A$7:$P$70,15))</f>
      </c>
      <c r="C31" s="32">
        <f>IF(($D31=""),"",VLOOKUP($D31,'[1]Συμμετοχές'!$A$7:$P$70,16))</f>
      </c>
      <c r="D31" s="369"/>
      <c r="E31" s="370">
        <f>UPPER(IF(($D31=""),"",VLOOKUP($D31,'[1]Συμμετοχές'!$A$7:$P$70,2)))</f>
      </c>
      <c r="F31" s="370">
        <f>IF(($D31=""),"",VLOOKUP($D31,'[1]Συμμετοχές'!$A$7:$P$70,3))</f>
      </c>
      <c r="G31" s="370"/>
      <c r="H31" s="364" t="s">
        <v>22</v>
      </c>
      <c r="I31" s="388" t="s">
        <v>23</v>
      </c>
      <c r="J31" s="377"/>
      <c r="K31" s="383"/>
      <c r="L31" s="374" t="s">
        <v>142</v>
      </c>
      <c r="M31" s="385"/>
      <c r="N31" s="368"/>
      <c r="O31" s="387"/>
      <c r="P31" s="379"/>
      <c r="Q31" s="28"/>
      <c r="R31" s="29"/>
      <c r="S31" s="10"/>
      <c r="T31" s="37"/>
      <c r="U31" s="10"/>
    </row>
    <row r="32" spans="1:21" ht="9" customHeight="1">
      <c r="A32" s="31" t="s">
        <v>51</v>
      </c>
      <c r="B32" s="32">
        <f>IF(($D32=""),"",VLOOKUP($D32,'[1]Συμμετοχές'!$A$7:$P$70,15))</f>
        <v>0</v>
      </c>
      <c r="C32" s="32">
        <f>IF(($D32=""),"",VLOOKUP($D32,'[1]Συμμετοχές'!$A$7:$P$70,16))</f>
        <v>20</v>
      </c>
      <c r="D32" s="363">
        <v>25</v>
      </c>
      <c r="E32" s="370" t="str">
        <f>UPPER(IF(($D32=""),"",VLOOKUP($D32,'[1]Συμμετοχές'!$A$7:$P$70,2)))</f>
        <v>ΠΑΠΑΔΆΚΗΣ</v>
      </c>
      <c r="F32" s="370" t="str">
        <f>IF(($D32=""),"",VLOOKUP($D32,'[1]Συμμετοχές'!$A$7:$P$70,3))</f>
        <v>ΜΆΡΙΟΣ</v>
      </c>
      <c r="G32" s="370"/>
      <c r="H32" s="364" t="str">
        <f>IF(($D32=""),"",VLOOKUP($D32,'[1]Συμμετοχές'!$A$7:$P$70,4))</f>
        <v>ΑΓ. ΝΙΚΟΛΑΟΣ</v>
      </c>
      <c r="I32" s="375"/>
      <c r="J32" s="366" t="str">
        <f>UPPER(IF(OR((I33="a"),(I33="as")),E32,IF(OR((I33="b"),(I33="bs")),E33,)))</f>
        <v>ΠΑΠΑΔΆΚΗΣ</v>
      </c>
      <c r="K32" s="376"/>
      <c r="L32" s="377" t="s">
        <v>139</v>
      </c>
      <c r="M32" s="387"/>
      <c r="N32" s="379"/>
      <c r="O32" s="387"/>
      <c r="P32" s="379"/>
      <c r="Q32" s="28"/>
      <c r="R32" s="29"/>
      <c r="S32" s="10"/>
      <c r="T32" s="37"/>
      <c r="U32" s="10"/>
    </row>
    <row r="33" spans="1:21" ht="9" customHeight="1">
      <c r="A33" s="31" t="s">
        <v>52</v>
      </c>
      <c r="B33" s="32">
        <f>IF(($D33=""),"",VLOOKUP($D33,'[1]Συμμετοχές'!$A$7:$P$70,15))</f>
      </c>
      <c r="C33" s="32">
        <f>IF(($D33=""),"",VLOOKUP($D33,'[1]Συμμετοχές'!$A$7:$P$70,16))</f>
      </c>
      <c r="D33" s="369"/>
      <c r="E33" s="370">
        <f>UPPER(IF(($D33=""),"",VLOOKUP($D33,'[1]Συμμετοχές'!$A$7:$P$70,2)))</f>
      </c>
      <c r="F33" s="370">
        <f>IF(($D33=""),"",VLOOKUP($D33,'[1]Συμμετοχές'!$A$7:$P$70,3))</f>
      </c>
      <c r="G33" s="370"/>
      <c r="H33" s="364" t="s">
        <v>22</v>
      </c>
      <c r="I33" s="388" t="s">
        <v>23</v>
      </c>
      <c r="J33" s="377"/>
      <c r="K33" s="381"/>
      <c r="L33" s="382" t="s">
        <v>26</v>
      </c>
      <c r="M33" s="383"/>
      <c r="N33" s="384" t="s">
        <v>134</v>
      </c>
      <c r="O33" s="376"/>
      <c r="P33" s="379"/>
      <c r="Q33" s="28"/>
      <c r="R33" s="29"/>
      <c r="S33" s="10"/>
      <c r="T33" s="37"/>
      <c r="U33" s="10"/>
    </row>
    <row r="34" spans="1:21" ht="9" customHeight="1">
      <c r="A34" s="31" t="s">
        <v>53</v>
      </c>
      <c r="B34" s="32">
        <f>IF(($D34=""),"",VLOOKUP($D34,'[1]Συμμετοχές'!$A$7:$P$70,15))</f>
        <v>0</v>
      </c>
      <c r="C34" s="32">
        <f>IF(($D34=""),"",VLOOKUP($D34,'[1]Συμμετοχές'!$A$7:$P$70,16))</f>
        <v>50</v>
      </c>
      <c r="D34" s="363">
        <v>17</v>
      </c>
      <c r="E34" s="370" t="str">
        <f>UPPER(IF(($D34=""),"",VLOOKUP($D34,'[1]Συμμετοχές'!$A$7:$P$70,2)))</f>
        <v>ΑΠΟΣΤΟΛΑΚΗΣ</v>
      </c>
      <c r="F34" s="370" t="str">
        <f>IF(($D34=""),"",VLOOKUP($D34,'[1]Συμμετοχές'!$A$7:$P$70,3))</f>
        <v>ΜΑΝΟΣ</v>
      </c>
      <c r="G34" s="370"/>
      <c r="H34" s="364" t="str">
        <f>IF(($D34=""),"",VLOOKUP($D34,'[1]Συμμετοχές'!$A$7:$P$70,4))</f>
        <v>ΗΡΑΚΛΕΙΟ</v>
      </c>
      <c r="I34" s="375"/>
      <c r="J34" s="366" t="s">
        <v>133</v>
      </c>
      <c r="K34" s="385"/>
      <c r="L34" s="386"/>
      <c r="M34" s="387"/>
      <c r="N34" s="377" t="s">
        <v>143</v>
      </c>
      <c r="O34" s="391"/>
      <c r="P34" s="368"/>
      <c r="Q34" s="28"/>
      <c r="R34" s="29"/>
      <c r="S34" s="10"/>
      <c r="T34" s="37"/>
      <c r="U34" s="10"/>
    </row>
    <row r="35" spans="1:21" ht="9" customHeight="1">
      <c r="A35" s="31" t="s">
        <v>54</v>
      </c>
      <c r="B35" s="32">
        <f>IF(($D35=""),"",VLOOKUP($D35,'[1]Συμμετοχές'!$A$7:$P$70,15))</f>
        <v>0</v>
      </c>
      <c r="C35" s="32">
        <f>IF(($D35=""),"",VLOOKUP($D35,'[1]Συμμετοχές'!$A$7:$P$70,16))</f>
        <v>0</v>
      </c>
      <c r="D35" s="363">
        <v>38</v>
      </c>
      <c r="E35" s="370" t="str">
        <f>UPPER(IF(($D35=""),"",VLOOKUP($D35,'[1]Συμμετοχές'!$A$7:$P$70,2)))</f>
        <v>ΑΙΛΑΜΑΚΗΣ</v>
      </c>
      <c r="F35" s="370" t="str">
        <f>IF(($D35=""),"",VLOOKUP($D35,'[1]Συμμετοχές'!$A$7:$P$70,3))</f>
        <v>ΜΑΝΟΣ</v>
      </c>
      <c r="G35" s="370"/>
      <c r="H35" s="364" t="str">
        <f>IF(($D35=""),"",VLOOKUP($D35,'[1]Συμμετοχές'!$A$7:$P$70,4))</f>
        <v>ΣΗΤΕΙΑ</v>
      </c>
      <c r="I35" s="380"/>
      <c r="J35" s="377" t="s">
        <v>66</v>
      </c>
      <c r="K35" s="383"/>
      <c r="L35" s="384" t="s">
        <v>143</v>
      </c>
      <c r="M35" s="376"/>
      <c r="N35" s="394" t="s">
        <v>55</v>
      </c>
      <c r="O35" s="391"/>
      <c r="P35" s="395" t="s">
        <v>56</v>
      </c>
      <c r="Q35" s="44"/>
      <c r="R35" s="29"/>
      <c r="S35" s="10"/>
      <c r="T35" s="37"/>
      <c r="U35" s="10"/>
    </row>
    <row r="36" spans="1:21" ht="9" customHeight="1">
      <c r="A36" s="31" t="s">
        <v>57</v>
      </c>
      <c r="B36" s="32">
        <f>IF(($D36=""),"",VLOOKUP($D36,'[1]Συμμετοχές'!$A$7:$P$70,15))</f>
      </c>
      <c r="C36" s="32">
        <f>IF(($D36=""),"",VLOOKUP($D36,'[1]Συμμετοχές'!$A$7:$P$70,16))</f>
      </c>
      <c r="D36" s="369"/>
      <c r="E36" s="370">
        <f>UPPER(IF(($D36=""),"",VLOOKUP($D36,'[1]Συμμετοχές'!$A$7:$P$70,2)))</f>
      </c>
      <c r="F36" s="370">
        <f>IF(($D36=""),"",VLOOKUP($D36,'[1]Συμμετοχές'!$A$7:$P$70,3))</f>
      </c>
      <c r="G36" s="370"/>
      <c r="H36" s="364" t="s">
        <v>22</v>
      </c>
      <c r="I36" s="375"/>
      <c r="J36" s="366" t="str">
        <f>UPPER(IF(OR((I37="a"),(I37="as")),E36,IF(OR((I37="b"),(I37="bs")),E37,)))</f>
        <v>ΓΑΛΕΡΟΣ</v>
      </c>
      <c r="K36" s="376"/>
      <c r="L36" s="377" t="s">
        <v>153</v>
      </c>
      <c r="M36" s="391"/>
      <c r="N36" s="366" t="s">
        <v>138</v>
      </c>
      <c r="O36" s="385"/>
      <c r="P36" s="395"/>
      <c r="Q36" s="44"/>
      <c r="R36" s="29"/>
      <c r="S36" s="10"/>
      <c r="T36" s="10"/>
      <c r="U36" s="10"/>
    </row>
    <row r="37" spans="1:21" ht="9" customHeight="1">
      <c r="A37" s="25" t="s">
        <v>58</v>
      </c>
      <c r="B37" s="32">
        <f>IF(($D37=""),"",VLOOKUP($D37,'[1]Συμμετοχές'!$A$7:$P$70,15))</f>
        <v>0</v>
      </c>
      <c r="C37" s="32">
        <f>IF(($D37=""),"",VLOOKUP($D37,'[1]Συμμετοχές'!$A$7:$P$70,16))</f>
        <v>195</v>
      </c>
      <c r="D37" s="363">
        <v>8</v>
      </c>
      <c r="E37" s="390" t="str">
        <f>UPPER(IF(($D37=""),"",VLOOKUP($D37,'[1]Συμμετοχές'!$A$7:$P$70,2)))</f>
        <v>ΓΑΛΕΡΟΣ</v>
      </c>
      <c r="F37" s="390" t="str">
        <f>IF(($D37=""),"",VLOOKUP($D37,'[1]Συμμετοχές'!$A$7:$P$70,3))</f>
        <v>ΣΤΑΥΡΟΣ</v>
      </c>
      <c r="G37" s="390"/>
      <c r="H37" s="364" t="str">
        <f>IF(($D37=""),"",VLOOKUP($D37,'[1]Συμμετοχές'!$A$7:$P$70,4))</f>
        <v>ΡΕΘΥΜΝΟ</v>
      </c>
      <c r="I37" s="388" t="s">
        <v>39</v>
      </c>
      <c r="J37" s="377"/>
      <c r="K37" s="381"/>
      <c r="L37" s="368"/>
      <c r="M37" s="362"/>
      <c r="N37" s="396" t="s">
        <v>150</v>
      </c>
      <c r="O37" s="383"/>
      <c r="P37" s="384" t="s">
        <v>121</v>
      </c>
      <c r="Q37" s="46"/>
      <c r="R37" s="29"/>
      <c r="S37" s="10"/>
      <c r="T37" s="10"/>
      <c r="U37" s="10"/>
    </row>
    <row r="38" spans="1:21" ht="9" customHeight="1">
      <c r="A38" s="25" t="s">
        <v>59</v>
      </c>
      <c r="B38" s="32">
        <f>IF(($D38=""),"",VLOOKUP($D38,'[1]Συμμετοχές'!$A$7:$P$70,15))</f>
        <v>0</v>
      </c>
      <c r="C38" s="32">
        <f>IF(($D38=""),"",VLOOKUP($D38,'[1]Συμμετοχές'!$A$7:$P$70,16))</f>
        <v>310</v>
      </c>
      <c r="D38" s="363">
        <v>5</v>
      </c>
      <c r="E38" s="390" t="str">
        <f>UPPER(IF(($D38=""),"",VLOOKUP($D38,'[1]Συμμετοχές'!$A$7:$P$70,2)))</f>
        <v>ΚΑΡΆΚΗΣ</v>
      </c>
      <c r="F38" s="390" t="str">
        <f>IF(($D38=""),"",VLOOKUP($D38,'[1]Συμμετοχές'!$A$7:$P$70,3))</f>
        <v>ΜΙΧΆΛΗΣ</v>
      </c>
      <c r="G38" s="390"/>
      <c r="H38" s="364" t="str">
        <f>IF(($D38=""),"",VLOOKUP($D38,'[1]Συμμετοχές'!$A$7:$P$70,4))</f>
        <v>ΧΑΝΙΑ</v>
      </c>
      <c r="I38" s="375"/>
      <c r="J38" s="366" t="str">
        <f>UPPER(IF(OR((I39="a"),(I39="as")),E38,IF(OR((I39="b"),(I39="bs")),E39,)))</f>
        <v>ΚΑΡΆΚΗΣ</v>
      </c>
      <c r="K38" s="385"/>
      <c r="L38" s="368"/>
      <c r="M38" s="362"/>
      <c r="N38" s="366"/>
      <c r="O38" s="376"/>
      <c r="P38" s="397" t="s">
        <v>150</v>
      </c>
      <c r="Q38" s="47"/>
      <c r="R38" s="29"/>
      <c r="S38" s="10"/>
      <c r="T38" s="10"/>
      <c r="U38" s="10"/>
    </row>
    <row r="39" spans="1:21" ht="9" customHeight="1">
      <c r="A39" s="31" t="s">
        <v>60</v>
      </c>
      <c r="B39" s="32">
        <f>IF(($D39=""),"",VLOOKUP($D39,'[1]Συμμετοχές'!$A$7:$P$70,15))</f>
      </c>
      <c r="C39" s="32">
        <f>IF(($D39=""),"",VLOOKUP($D39,'[1]Συμμετοχές'!$A$7:$P$70,16))</f>
      </c>
      <c r="D39" s="369"/>
      <c r="E39" s="370">
        <f>UPPER(IF(($D39=""),"",VLOOKUP($D39,'[1]Συμμετοχές'!$A$7:$P$70,2)))</f>
      </c>
      <c r="F39" s="370">
        <f>IF(($D39=""),"",VLOOKUP($D39,'[1]Συμμετοχές'!$A$7:$P$70,3))</f>
      </c>
      <c r="G39" s="370"/>
      <c r="H39" s="364" t="s">
        <v>22</v>
      </c>
      <c r="I39" s="388" t="s">
        <v>23</v>
      </c>
      <c r="J39" s="377"/>
      <c r="K39" s="383"/>
      <c r="L39" s="374" t="s">
        <v>132</v>
      </c>
      <c r="M39" s="385"/>
      <c r="N39" s="398" t="s">
        <v>121</v>
      </c>
      <c r="O39" s="391"/>
      <c r="P39" s="399"/>
      <c r="Q39" s="44"/>
      <c r="R39" s="29"/>
      <c r="S39" s="10"/>
      <c r="T39" s="10"/>
      <c r="U39" s="10"/>
    </row>
    <row r="40" spans="1:21" ht="9" customHeight="1">
      <c r="A40" s="31" t="s">
        <v>61</v>
      </c>
      <c r="B40" s="32">
        <f>IF(($D40=""),"",VLOOKUP($D40,'[1]Συμμετοχές'!$A$7:$P$70,15))</f>
        <v>0</v>
      </c>
      <c r="C40" s="32">
        <f>IF(($D40=""),"",VLOOKUP($D40,'[1]Συμμετοχές'!$A$7:$P$70,16))</f>
        <v>20</v>
      </c>
      <c r="D40" s="363">
        <v>26</v>
      </c>
      <c r="E40" s="370" t="str">
        <f>UPPER(IF(($D40=""),"",VLOOKUP($D40,'[1]Συμμετοχές'!$A$7:$P$70,2)))</f>
        <v>ΣΦΥΡΑΚΗΣ</v>
      </c>
      <c r="F40" s="370" t="str">
        <f>IF(($D40=""),"",VLOOKUP($D40,'[1]Συμμετοχές'!$A$7:$P$70,3))</f>
        <v>ΔΗΜΉΤΡΗΣ</v>
      </c>
      <c r="G40" s="370"/>
      <c r="H40" s="364" t="str">
        <f>IF(($D40=""),"",VLOOKUP($D40,'[1]Συμμετοχές'!$A$7:$P$70,4))</f>
        <v>ΕΛΟΥΝΤΑ</v>
      </c>
      <c r="I40" s="375"/>
      <c r="J40" s="400" t="s">
        <v>130</v>
      </c>
      <c r="K40" s="376"/>
      <c r="L40" s="377" t="s">
        <v>116</v>
      </c>
      <c r="M40" s="387"/>
      <c r="N40" s="379"/>
      <c r="O40" s="391"/>
      <c r="P40" s="399"/>
      <c r="Q40" s="44"/>
      <c r="R40" s="29"/>
      <c r="S40" s="10"/>
      <c r="T40" s="10"/>
      <c r="U40" s="10"/>
    </row>
    <row r="41" spans="1:21" ht="9" customHeight="1">
      <c r="A41" s="31" t="s">
        <v>62</v>
      </c>
      <c r="B41" s="32">
        <f>IF(($D41=""),"",VLOOKUP($D41,'[1]Συμμετοχές'!$A$7:$P$70,15))</f>
        <v>0</v>
      </c>
      <c r="C41" s="32">
        <f>IF(($D41=""),"",VLOOKUP($D41,'[1]Συμμετοχές'!$A$7:$P$70,16))</f>
        <v>10</v>
      </c>
      <c r="D41" s="363">
        <v>31</v>
      </c>
      <c r="E41" s="370" t="str">
        <f>UPPER(IF(($D41=""),"",VLOOKUP($D41,'[1]Συμμετοχές'!$A$7:$P$70,2)))</f>
        <v>ΚΟΛΕΤΖΑΚΗΣ</v>
      </c>
      <c r="F41" s="370" t="str">
        <f>IF(($D41=""),"",VLOOKUP($D41,'[1]Συμμετοχές'!$A$7:$P$70,3))</f>
        <v>ΔΗΜΉΤΡΙΟΣ</v>
      </c>
      <c r="G41" s="370"/>
      <c r="H41" s="364" t="str">
        <f>IF(($D41=""),"",VLOOKUP($D41,'[1]Συμμετοχές'!$A$7:$P$70,4))</f>
        <v>ΗΡΑΚΛΕΙΟ</v>
      </c>
      <c r="I41" s="380"/>
      <c r="J41" s="377" t="s">
        <v>131</v>
      </c>
      <c r="K41" s="381"/>
      <c r="L41" s="382" t="s">
        <v>26</v>
      </c>
      <c r="M41" s="383"/>
      <c r="N41" s="374" t="s">
        <v>132</v>
      </c>
      <c r="O41" s="385"/>
      <c r="P41" s="368"/>
      <c r="Q41" s="28"/>
      <c r="R41" s="29"/>
      <c r="S41" s="10"/>
      <c r="T41" s="10"/>
      <c r="U41" s="10"/>
    </row>
    <row r="42" spans="1:21" ht="9" customHeight="1">
      <c r="A42" s="31" t="s">
        <v>63</v>
      </c>
      <c r="B42" s="32">
        <f>IF(($D42=""),"",VLOOKUP($D42,'[1]Συμμετοχές'!$A$7:$P$70,15))</f>
      </c>
      <c r="C42" s="32">
        <f>IF(($D42=""),"",VLOOKUP($D42,'[1]Συμμετοχές'!$A$7:$P$70,16))</f>
      </c>
      <c r="D42" s="369"/>
      <c r="E42" s="370">
        <f>UPPER(IF(($D42=""),"",VLOOKUP($D42,'[1]Συμμετοχές'!$A$7:$P$70,2)))</f>
      </c>
      <c r="F42" s="370">
        <f>IF(($D42=""),"",VLOOKUP($D42,'[1]Συμμετοχές'!$A$7:$P$70,3))</f>
      </c>
      <c r="G42" s="370"/>
      <c r="H42" s="364" t="s">
        <v>22</v>
      </c>
      <c r="I42" s="375"/>
      <c r="J42" s="366" t="str">
        <f>UPPER(IF(OR((I43="a"),(I43="as")),E42,IF(OR((I43="b"),(I43="bs")),E43,)))</f>
        <v>ΝΤΙΝΌΠΟΥΛΟΣ</v>
      </c>
      <c r="K42" s="385"/>
      <c r="L42" s="386"/>
      <c r="M42" s="387"/>
      <c r="N42" s="372" t="s">
        <v>144</v>
      </c>
      <c r="O42" s="387"/>
      <c r="P42" s="379"/>
      <c r="Q42" s="28"/>
      <c r="R42" s="29"/>
      <c r="S42" s="10"/>
      <c r="T42" s="10"/>
      <c r="U42" s="10"/>
    </row>
    <row r="43" spans="1:21" ht="9" customHeight="1">
      <c r="A43" s="31" t="s">
        <v>64</v>
      </c>
      <c r="B43" s="32">
        <f>IF(($D43=""),"",VLOOKUP($D43,'[1]Συμμετοχές'!$A$7:$P$70,15))</f>
        <v>0</v>
      </c>
      <c r="C43" s="32">
        <f>IF(($D43=""),"",VLOOKUP($D43,'[1]Συμμετοχές'!$A$7:$P$70,16))</f>
        <v>20</v>
      </c>
      <c r="D43" s="363">
        <v>24</v>
      </c>
      <c r="E43" s="370" t="str">
        <f>UPPER(IF(($D43=""),"",VLOOKUP($D43,'[1]Συμμετοχές'!$A$7:$P$70,2)))</f>
        <v>ΝΤΙΝΌΠΟΥΛΟΣ</v>
      </c>
      <c r="F43" s="370" t="str">
        <f>IF(($D43=""),"",VLOOKUP($D43,'[1]Συμμετοχές'!$A$7:$P$70,3))</f>
        <v>ΑΧΙΛΛΕΑΣ</v>
      </c>
      <c r="G43" s="370"/>
      <c r="H43" s="364" t="str">
        <f>IF(($D43=""),"",VLOOKUP($D43,'[1]Συμμετοχές'!$A$7:$P$70,4))</f>
        <v>ΡΕΘΥΜΝΟ</v>
      </c>
      <c r="I43" s="388" t="s">
        <v>39</v>
      </c>
      <c r="J43" s="377"/>
      <c r="K43" s="383"/>
      <c r="L43" s="374" t="s">
        <v>0</v>
      </c>
      <c r="M43" s="376"/>
      <c r="N43" s="379"/>
      <c r="O43" s="387"/>
      <c r="P43" s="379"/>
      <c r="Q43" s="28"/>
      <c r="R43" s="29"/>
      <c r="S43" s="10"/>
      <c r="T43" s="10"/>
      <c r="U43" s="10"/>
    </row>
    <row r="44" spans="1:21" ht="9" customHeight="1">
      <c r="A44" s="31" t="s">
        <v>65</v>
      </c>
      <c r="B44" s="32">
        <f>IF(($D44=""),"",VLOOKUP($D44,'[1]Συμμετοχές'!$A$7:$P$70,15))</f>
      </c>
      <c r="C44" s="32">
        <f>IF(($D44=""),"",VLOOKUP($D44,'[1]Συμμετοχές'!$A$7:$P$70,16))</f>
      </c>
      <c r="D44" s="369"/>
      <c r="E44" s="370">
        <f>UPPER(IF(($D44=""),"",VLOOKUP($D44,'[1]Συμμετοχές'!$A$7:$P$70,2)))</f>
      </c>
      <c r="F44" s="370">
        <f>IF(($D44=""),"",VLOOKUP($D44,'[1]Συμμετοχές'!$A$7:$P$70,3))</f>
      </c>
      <c r="G44" s="370"/>
      <c r="H44" s="364" t="s">
        <v>22</v>
      </c>
      <c r="I44" s="375"/>
      <c r="J44" s="366" t="str">
        <f>UPPER(IF(OR((I45="a"),(I45="as")),E44,IF(OR((I45="b"),(I45="bs")),E45,)))</f>
        <v>ΜΑΧΛΉΣ</v>
      </c>
      <c r="K44" s="376"/>
      <c r="L44" s="377" t="s">
        <v>66</v>
      </c>
      <c r="M44" s="381"/>
      <c r="N44" s="368"/>
      <c r="O44" s="387"/>
      <c r="P44" s="379"/>
      <c r="Q44" s="28"/>
      <c r="R44" s="29"/>
      <c r="S44" s="10"/>
      <c r="T44" s="10"/>
      <c r="U44" s="10"/>
    </row>
    <row r="45" spans="1:21" ht="9" customHeight="1">
      <c r="A45" s="25" t="s">
        <v>67</v>
      </c>
      <c r="B45" s="32">
        <f>IF(($D45=""),"",VLOOKUP($D45,'[1]Συμμετοχές'!$A$7:$P$70,15))</f>
        <v>0</v>
      </c>
      <c r="C45" s="32">
        <f>IF(($D45=""),"",VLOOKUP($D45,'[1]Συμμετοχές'!$A$7:$P$70,16))</f>
        <v>105</v>
      </c>
      <c r="D45" s="363">
        <v>11</v>
      </c>
      <c r="E45" s="390" t="str">
        <f>UPPER(IF(($D45=""),"",VLOOKUP($D45,'[1]Συμμετοχές'!$A$7:$P$70,2)))</f>
        <v>ΜΑΧΛΉΣ</v>
      </c>
      <c r="F45" s="390" t="str">
        <f>IF(($D45=""),"",VLOOKUP($D45,'[1]Συμμετοχές'!$A$7:$P$70,3))</f>
        <v>ΤΆΣΟΣ</v>
      </c>
      <c r="G45" s="390"/>
      <c r="H45" s="364" t="str">
        <f>IF(($D45=""),"",VLOOKUP($D45,'[1]Συμμετοχές'!$A$7:$P$70,4))</f>
        <v>ΗΡΑΚΛΕΙΟ</v>
      </c>
      <c r="I45" s="388" t="s">
        <v>39</v>
      </c>
      <c r="J45" s="377"/>
      <c r="K45" s="381"/>
      <c r="L45" s="368"/>
      <c r="M45" s="381"/>
      <c r="N45" s="382" t="s">
        <v>26</v>
      </c>
      <c r="O45" s="383"/>
      <c r="P45" s="374" t="s">
        <v>146</v>
      </c>
      <c r="Q45" s="27"/>
      <c r="R45" s="29"/>
      <c r="S45" s="10"/>
      <c r="T45" s="10"/>
      <c r="U45" s="10"/>
    </row>
    <row r="46" spans="1:21" ht="9" customHeight="1">
      <c r="A46" s="25" t="s">
        <v>68</v>
      </c>
      <c r="B46" s="32">
        <f>IF(($D46=""),"",VLOOKUP($D46,'[1]Συμμετοχές'!$A$7:$P$70,15))</f>
        <v>0</v>
      </c>
      <c r="C46" s="32">
        <f>IF(($D46=""),"",VLOOKUP($D46,'[1]Συμμετοχές'!$A$7:$P$70,16))</f>
        <v>90</v>
      </c>
      <c r="D46" s="363">
        <v>13</v>
      </c>
      <c r="E46" s="390" t="str">
        <f>UPPER(IF(($D46=""),"",VLOOKUP($D46,'[1]Συμμετοχές'!$A$7:$P$70,2)))</f>
        <v>ΜΥΡΤΑΚΗΣ</v>
      </c>
      <c r="F46" s="390" t="str">
        <f>IF(($D46=""),"",VLOOKUP($D46,'[1]Συμμετοχές'!$A$7:$P$70,3))</f>
        <v>ΜΙΧΑΛΗΣ</v>
      </c>
      <c r="G46" s="390"/>
      <c r="H46" s="364" t="str">
        <f>IF(($D46=""),"",VLOOKUP($D46,'[1]Συμμετοχές'!$A$7:$P$70,4))</f>
        <v>ΤΥΜΠΑΚΙ</v>
      </c>
      <c r="I46" s="375"/>
      <c r="J46" s="366" t="str">
        <f>UPPER(IF(OR((I47="a"),(I47="as")),E46,IF(OR((I47="b"),(I47="bs")),E47,)))</f>
        <v>ΜΥΡΤΑΚΗΣ</v>
      </c>
      <c r="K46" s="385"/>
      <c r="L46" s="368"/>
      <c r="M46" s="381"/>
      <c r="N46" s="368"/>
      <c r="O46" s="387"/>
      <c r="P46" s="377" t="s">
        <v>118</v>
      </c>
      <c r="Q46" s="35"/>
      <c r="R46" s="38"/>
      <c r="S46" s="10"/>
      <c r="T46" s="10"/>
      <c r="U46" s="10"/>
    </row>
    <row r="47" spans="1:21" ht="9" customHeight="1">
      <c r="A47" s="31" t="s">
        <v>69</v>
      </c>
      <c r="B47" s="32">
        <f>IF(($D47=""),"",VLOOKUP($D47,'[1]Συμμετοχές'!$A$7:$P$70,15))</f>
      </c>
      <c r="C47" s="32">
        <f>IF(($D47=""),"",VLOOKUP($D47,'[1]Συμμετοχές'!$A$7:$P$70,16))</f>
      </c>
      <c r="D47" s="369"/>
      <c r="E47" s="370">
        <f>UPPER(IF(($D47=""),"",VLOOKUP($D47,'[1]Συμμετοχές'!$A$7:$P$70,2)))</f>
      </c>
      <c r="F47" s="370">
        <f>IF(($D47=""),"",VLOOKUP($D47,'[1]Συμμετοχές'!$A$7:$P$70,3))</f>
      </c>
      <c r="G47" s="370"/>
      <c r="H47" s="364" t="s">
        <v>22</v>
      </c>
      <c r="I47" s="388" t="s">
        <v>23</v>
      </c>
      <c r="J47" s="372"/>
      <c r="K47" s="383"/>
      <c r="L47" s="374" t="s">
        <v>145</v>
      </c>
      <c r="M47" s="385"/>
      <c r="N47" s="368"/>
      <c r="O47" s="387"/>
      <c r="P47" s="379"/>
      <c r="Q47" s="36"/>
      <c r="R47" s="38"/>
      <c r="S47" s="10"/>
      <c r="T47" s="10"/>
      <c r="U47" s="10"/>
    </row>
    <row r="48" spans="1:21" ht="9" customHeight="1">
      <c r="A48" s="31" t="s">
        <v>70</v>
      </c>
      <c r="B48" s="32">
        <f>IF(($D48=""),"",VLOOKUP($D48,'[1]Συμμετοχές'!$A$7:$P$70,15))</f>
        <v>0</v>
      </c>
      <c r="C48" s="32">
        <f>IF(($D48=""),"",VLOOKUP($D48,'[1]Συμμετοχές'!$A$7:$P$70,16))</f>
        <v>35</v>
      </c>
      <c r="D48" s="363">
        <v>19</v>
      </c>
      <c r="E48" s="370" t="str">
        <f>UPPER(IF(($D48=""),"",VLOOKUP($D48,'[1]Συμμετοχές'!$A$7:$P$70,2)))</f>
        <v>ΜΑΛΛΙΑΡΟΥΔΑΚΗΣ </v>
      </c>
      <c r="F48" s="370" t="str">
        <f>IF(($D48=""),"",VLOOKUP($D48,'[1]Συμμετοχές'!$A$7:$P$70,3))</f>
        <v>ΛΈΑΝΔΡΟΣ</v>
      </c>
      <c r="G48" s="370"/>
      <c r="H48" s="364" t="str">
        <f>IF(($D48=""),"",VLOOKUP($D48,'[1]Συμμετοχές'!$A$7:$P$70,4))</f>
        <v>ΣΗΤΕΙΑ</v>
      </c>
      <c r="I48" s="375"/>
      <c r="J48" s="400" t="s">
        <v>145</v>
      </c>
      <c r="K48" s="376"/>
      <c r="L48" s="377" t="s">
        <v>122</v>
      </c>
      <c r="M48" s="387"/>
      <c r="N48" s="379"/>
      <c r="O48" s="387"/>
      <c r="P48" s="379"/>
      <c r="Q48" s="36"/>
      <c r="R48" s="38"/>
      <c r="S48" s="10"/>
      <c r="T48" s="10"/>
      <c r="U48" s="10"/>
    </row>
    <row r="49" spans="1:21" ht="9" customHeight="1">
      <c r="A49" s="31" t="s">
        <v>71</v>
      </c>
      <c r="B49" s="32">
        <f>IF(($D49=""),"",VLOOKUP($D49,'[1]Συμμετοχές'!$A$7:$P$70,15))</f>
        <v>0</v>
      </c>
      <c r="C49" s="32">
        <f>IF(($D49=""),"",VLOOKUP($D49,'[1]Συμμετοχές'!$A$7:$P$70,16))</f>
        <v>10</v>
      </c>
      <c r="D49" s="369">
        <v>30</v>
      </c>
      <c r="E49" s="370" t="str">
        <f>UPPER(IF(($D49=""),"",VLOOKUP($D49,'[1]Συμμετοχές'!$A$7:$P$70,2)))</f>
        <v>ΖΑΧΑΡΙΑΣ</v>
      </c>
      <c r="F49" s="370" t="str">
        <f>IF(($D49=""),"",VLOOKUP($D49,'[1]Συμμετοχές'!$A$7:$P$70,3))</f>
        <v>ΚΩΝΣΤΑΝΤΙΝΟΣ</v>
      </c>
      <c r="G49" s="370"/>
      <c r="H49" s="364" t="str">
        <f>IF(($D49=""),"",VLOOKUP($D49,'[1]Συμμετοχές'!$A$7:$P$70,4))</f>
        <v>ΑΓ. ΝΙΚΟΛΑΟΣ</v>
      </c>
      <c r="I49" s="388"/>
      <c r="J49" s="377" t="s">
        <v>129</v>
      </c>
      <c r="K49" s="381"/>
      <c r="L49" s="382" t="s">
        <v>26</v>
      </c>
      <c r="M49" s="383"/>
      <c r="N49" s="384" t="s">
        <v>148</v>
      </c>
      <c r="O49" s="376"/>
      <c r="P49" s="379"/>
      <c r="Q49" s="36"/>
      <c r="R49" s="38"/>
      <c r="S49" s="10"/>
      <c r="T49" s="10"/>
      <c r="U49" s="10"/>
    </row>
    <row r="50" spans="1:21" ht="9" customHeight="1">
      <c r="A50" s="31" t="s">
        <v>72</v>
      </c>
      <c r="B50" s="32">
        <f>IF(($D50=""),"",VLOOKUP($D50,'[1]Συμμετοχές'!$A$7:$P$70,15))</f>
        <v>0</v>
      </c>
      <c r="C50" s="32">
        <f>IF(($D50=""),"",VLOOKUP($D50,'[1]Συμμετοχές'!$A$7:$P$70,16))</f>
        <v>5</v>
      </c>
      <c r="D50" s="363">
        <v>35</v>
      </c>
      <c r="E50" s="370" t="str">
        <f>UPPER(IF(($D50=""),"",VLOOKUP($D50,'[1]Συμμετοχές'!$A$7:$P$70,2)))</f>
        <v>ΓΕΡΟΝΤΗΣ</v>
      </c>
      <c r="F50" s="370" t="str">
        <f>IF(($D50=""),"",VLOOKUP($D50,'[1]Συμμετοχές'!$A$7:$P$70,3))</f>
        <v>ΕΜΜΑΝΟΥΗΛ</v>
      </c>
      <c r="G50" s="370"/>
      <c r="H50" s="364" t="str">
        <f>IF(($D50=""),"",VLOOKUP($D50,'[1]Συμμετοχές'!$A$7:$P$70,4))</f>
        <v>ΑΓ. ΝΙΚΟΛΑΟΣ</v>
      </c>
      <c r="I50" s="375"/>
      <c r="J50" s="366" t="s">
        <v>128</v>
      </c>
      <c r="K50" s="385"/>
      <c r="L50" s="386"/>
      <c r="M50" s="387"/>
      <c r="N50" s="377" t="s">
        <v>146</v>
      </c>
      <c r="O50" s="381"/>
      <c r="P50" s="368"/>
      <c r="Q50" s="36"/>
      <c r="R50" s="38"/>
      <c r="S50" s="10"/>
      <c r="T50" s="10"/>
      <c r="U50" s="10"/>
    </row>
    <row r="51" spans="1:21" ht="9" customHeight="1">
      <c r="A51" s="31" t="s">
        <v>73</v>
      </c>
      <c r="B51" s="32">
        <f>IF(($D51=""),"",VLOOKUP($D51,'[1]Συμμετοχές'!$A$7:$P$70,15))</f>
        <v>0</v>
      </c>
      <c r="C51" s="32">
        <f>IF(($D51=""),"",VLOOKUP($D51,'[1]Συμμετοχές'!$A$7:$P$70,16))</f>
        <v>35</v>
      </c>
      <c r="D51" s="363">
        <v>20</v>
      </c>
      <c r="E51" s="370" t="str">
        <f>UPPER(IF(($D51=""),"",VLOOKUP($D51,'[1]Συμμετοχές'!$A$7:$P$70,2)))</f>
        <v>ΜΥΓΙΑΚΗΣ</v>
      </c>
      <c r="F51" s="370" t="str">
        <f>IF(($D51=""),"",VLOOKUP($D51,'[1]Συμμετοχές'!$A$7:$P$70,3))</f>
        <v>ΑΡΙΣΤΟΤΕΛΗΣ</v>
      </c>
      <c r="G51" s="370"/>
      <c r="H51" s="364" t="str">
        <f>IF(($D51=""),"",VLOOKUP($D51,'[1]Συμμετοχές'!$A$7:$P$70,4))</f>
        <v>ΡΕΘΥΜΝΟ</v>
      </c>
      <c r="I51" s="380"/>
      <c r="J51" s="372" t="s">
        <v>203</v>
      </c>
      <c r="K51" s="383"/>
      <c r="L51" s="384" t="s">
        <v>147</v>
      </c>
      <c r="M51" s="376"/>
      <c r="N51" s="379"/>
      <c r="O51" s="381"/>
      <c r="P51" s="368"/>
      <c r="Q51" s="36"/>
      <c r="R51" s="38"/>
      <c r="S51" s="10"/>
      <c r="T51" s="10"/>
      <c r="U51" s="10"/>
    </row>
    <row r="52" spans="1:21" ht="9" customHeight="1">
      <c r="A52" s="31" t="s">
        <v>74</v>
      </c>
      <c r="B52" s="32">
        <f>IF(($D52=""),"",VLOOKUP($D52,'[1]Συμμετοχές'!$A$7:$P$70,15))</f>
      </c>
      <c r="C52" s="32">
        <f>IF(($D52=""),"",VLOOKUP($D52,'[1]Συμμετοχές'!$A$7:$P$70,16))</f>
      </c>
      <c r="D52" s="369"/>
      <c r="E52" s="370">
        <f>UPPER(IF(($D52=""),"",VLOOKUP($D52,'[1]Συμμετοχές'!$A$7:$P$70,2)))</f>
      </c>
      <c r="F52" s="370">
        <f>IF(($D52=""),"",VLOOKUP($D52,'[1]Συμμετοχές'!$A$7:$P$70,3))</f>
      </c>
      <c r="G52" s="370"/>
      <c r="H52" s="364" t="s">
        <v>22</v>
      </c>
      <c r="I52" s="375"/>
      <c r="J52" s="366" t="str">
        <f>UPPER(IF(OR((I53="a"),(I53="as")),E52,IF(OR((I53="b"),(I53="bs")),E53,)))</f>
        <v>ΚΑΡΓΑΤΖΗΣ</v>
      </c>
      <c r="K52" s="376"/>
      <c r="L52" s="377" t="s">
        <v>146</v>
      </c>
      <c r="M52" s="381"/>
      <c r="N52" s="368"/>
      <c r="O52" s="381"/>
      <c r="P52" s="368"/>
      <c r="Q52" s="36"/>
      <c r="R52" s="38"/>
      <c r="S52" s="10"/>
      <c r="T52" s="10"/>
      <c r="U52" s="10"/>
    </row>
    <row r="53" spans="1:21" ht="9" customHeight="1">
      <c r="A53" s="25" t="s">
        <v>75</v>
      </c>
      <c r="B53" s="32">
        <f>IF(($D53=""),"",VLOOKUP($D53,'[1]Συμμετοχές'!$A$7:$P$70,15))</f>
        <v>0</v>
      </c>
      <c r="C53" s="32">
        <f>IF(($D53=""),"",VLOOKUP($D53,'[1]Συμμετοχές'!$A$7:$P$70,16))</f>
        <v>340</v>
      </c>
      <c r="D53" s="363">
        <v>4</v>
      </c>
      <c r="E53" s="390" t="str">
        <f>UPPER(IF(($D53=""),"",VLOOKUP($D53,'[1]Συμμετοχές'!$A$7:$P$70,2)))</f>
        <v>ΚΑΡΓΑΤΖΗΣ</v>
      </c>
      <c r="F53" s="390" t="str">
        <f>IF(($D53=""),"",VLOOKUP($D53,'[1]Συμμετοχές'!$A$7:$P$70,3))</f>
        <v>ΚΩΣΤΑΣ</v>
      </c>
      <c r="G53" s="390"/>
      <c r="H53" s="364" t="str">
        <f>IF(($D53=""),"",VLOOKUP($D53,'[1]Συμμετοχές'!$A$7:$P$70,4))</f>
        <v>ΗΡΑΚΛΕΙΟ</v>
      </c>
      <c r="I53" s="388" t="s">
        <v>39</v>
      </c>
      <c r="J53" s="377"/>
      <c r="K53" s="381"/>
      <c r="L53" s="368"/>
      <c r="M53" s="391"/>
      <c r="N53" s="392" t="s">
        <v>76</v>
      </c>
      <c r="O53" s="362"/>
      <c r="P53" s="400" t="s">
        <v>121</v>
      </c>
      <c r="Q53" s="40"/>
      <c r="R53" s="38"/>
      <c r="S53" s="10"/>
      <c r="T53" s="10"/>
      <c r="U53" s="10"/>
    </row>
    <row r="54" spans="1:21" ht="9" customHeight="1">
      <c r="A54" s="25" t="s">
        <v>77</v>
      </c>
      <c r="B54" s="32">
        <f>IF(($D54=""),"",VLOOKUP($D54,'[1]Συμμετοχές'!$A$7:$P$70,15))</f>
        <v>0</v>
      </c>
      <c r="C54" s="32">
        <f>IF(($D54=""),"",VLOOKUP($D54,'[1]Συμμετοχές'!$A$7:$P$70,16))</f>
        <v>230</v>
      </c>
      <c r="D54" s="363">
        <v>6</v>
      </c>
      <c r="E54" s="390" t="str">
        <f>UPPER(IF(($D54=""),"",VLOOKUP($D54,'[1]Συμμετοχές'!$A$7:$P$70,2)))</f>
        <v>ΓΚΑΛΑΝΆΚΗΣ</v>
      </c>
      <c r="F54" s="390" t="str">
        <f>IF(($D54=""),"",VLOOKUP($D54,'[1]Συμμετοχές'!$A$7:$P$70,3))</f>
        <v>ΜΑΝΌΛΗΣ</v>
      </c>
      <c r="G54" s="390"/>
      <c r="H54" s="364" t="str">
        <f>IF(($D54=""),"",VLOOKUP($D54,'[1]Συμμετοχές'!$A$7:$P$70,4))</f>
        <v>ΗΡΑΚΛΕΙΟ</v>
      </c>
      <c r="I54" s="375"/>
      <c r="J54" s="366" t="str">
        <f>UPPER(IF(OR((I55="a"),(I55="as")),E54,IF(OR((I55="b"),(I55="bs")),E55,)))</f>
        <v>ΓΚΑΛΑΝΆΚΗΣ</v>
      </c>
      <c r="K54" s="385"/>
      <c r="L54" s="368"/>
      <c r="M54" s="381"/>
      <c r="N54" s="382" t="s">
        <v>26</v>
      </c>
      <c r="O54" s="362"/>
      <c r="P54" s="393" t="s">
        <v>149</v>
      </c>
      <c r="Q54" s="41"/>
      <c r="R54" s="38"/>
      <c r="S54" s="10"/>
      <c r="T54" s="10"/>
      <c r="U54" s="10"/>
    </row>
    <row r="55" spans="1:21" ht="9" customHeight="1">
      <c r="A55" s="31" t="s">
        <v>78</v>
      </c>
      <c r="B55" s="32">
        <f>IF(($D55=""),"",VLOOKUP($D55,'[1]Συμμετοχές'!$A$7:$P$70,15))</f>
      </c>
      <c r="C55" s="32">
        <f>IF(($D55=""),"",VLOOKUP($D55,'[1]Συμμετοχές'!$A$7:$P$70,16))</f>
      </c>
      <c r="D55" s="369"/>
      <c r="E55" s="370">
        <f>UPPER(IF(($D55=""),"",VLOOKUP($D55,'[1]Συμμετοχές'!$A$7:$P$70,2)))</f>
      </c>
      <c r="F55" s="370">
        <f>IF(($D55=""),"",VLOOKUP($D55,'[1]Συμμετοχές'!$A$7:$P$70,3))</f>
      </c>
      <c r="G55" s="370"/>
      <c r="H55" s="364" t="s">
        <v>22</v>
      </c>
      <c r="I55" s="388" t="s">
        <v>23</v>
      </c>
      <c r="J55" s="377"/>
      <c r="K55" s="383"/>
      <c r="L55" s="374" t="s">
        <v>127</v>
      </c>
      <c r="M55" s="385"/>
      <c r="N55" s="368"/>
      <c r="O55" s="381"/>
      <c r="P55" s="368"/>
      <c r="Q55" s="36"/>
      <c r="R55" s="38"/>
      <c r="S55" s="10"/>
      <c r="T55" s="10"/>
      <c r="U55" s="10"/>
    </row>
    <row r="56" spans="1:21" ht="9" customHeight="1">
      <c r="A56" s="31" t="s">
        <v>79</v>
      </c>
      <c r="B56" s="32">
        <f>IF(($D56=""),"",VLOOKUP($D56,'[1]Συμμετοχές'!$A$7:$P$70,15))</f>
        <v>0</v>
      </c>
      <c r="C56" s="32">
        <f>IF(($D56=""),"",VLOOKUP($D56,'[1]Συμμετοχές'!$A$7:$P$70,16))</f>
        <v>15</v>
      </c>
      <c r="D56" s="363">
        <v>27</v>
      </c>
      <c r="E56" s="370" t="str">
        <f>UPPER(IF(($D56=""),"",VLOOKUP($D56,'[1]Συμμετοχές'!$A$7:$P$70,2)))</f>
        <v>ΚΑΛΟΥΔΗΣ</v>
      </c>
      <c r="F56" s="370" t="str">
        <f>IF(($D56=""),"",VLOOKUP($D56,'[1]Συμμετοχές'!$A$7:$P$70,3))</f>
        <v>ΑΛΈΞΑΝΔΡΟΣ</v>
      </c>
      <c r="G56" s="370"/>
      <c r="H56" s="364" t="str">
        <f>IF(($D56=""),"",VLOOKUP($D56,'[1]Συμμετοχές'!$A$7:$P$70,4))</f>
        <v>ΑΓ. ΝΙΚΟΛΑΟΣ</v>
      </c>
      <c r="I56" s="375"/>
      <c r="J56" s="400" t="s">
        <v>204</v>
      </c>
      <c r="K56" s="376"/>
      <c r="L56" s="377" t="s">
        <v>116</v>
      </c>
      <c r="M56" s="387"/>
      <c r="N56" s="379"/>
      <c r="O56" s="381"/>
      <c r="P56" s="368"/>
      <c r="Q56" s="36"/>
      <c r="R56" s="38"/>
      <c r="S56" s="10"/>
      <c r="T56" s="10"/>
      <c r="U56" s="10"/>
    </row>
    <row r="57" spans="1:21" ht="9" customHeight="1">
      <c r="A57" s="31" t="s">
        <v>80</v>
      </c>
      <c r="B57" s="32">
        <f>IF(($D57=""),"",VLOOKUP($D57,'[1]Συμμετοχές'!$A$7:$P$70,15))</f>
        <v>0</v>
      </c>
      <c r="C57" s="32">
        <f>IF(($D57=""),"",VLOOKUP($D57,'[1]Συμμετοχές'!$A$7:$P$70,16))</f>
        <v>10</v>
      </c>
      <c r="D57" s="363">
        <v>29</v>
      </c>
      <c r="E57" s="370" t="str">
        <f>UPPER(IF(($D57=""),"",VLOOKUP($D57,'[1]Συμμετοχές'!$A$7:$P$70,2)))</f>
        <v>ΓΡΗΓΟΡΊΟΥ</v>
      </c>
      <c r="F57" s="370" t="str">
        <f>IF(($D57=""),"",VLOOKUP($D57,'[1]Συμμετοχές'!$A$7:$P$70,3))</f>
        <v>ΓΕΏΡΓΙΟΣ</v>
      </c>
      <c r="G57" s="370"/>
      <c r="H57" s="364" t="str">
        <f>IF(($D57=""),"",VLOOKUP($D57,'[1]Συμμετοχές'!$A$7:$P$70,4))</f>
        <v>ΗΡΑΚΛΕΙΟ</v>
      </c>
      <c r="I57" s="380"/>
      <c r="J57" s="377" t="s">
        <v>205</v>
      </c>
      <c r="K57" s="381"/>
      <c r="L57" s="382" t="s">
        <v>26</v>
      </c>
      <c r="M57" s="383"/>
      <c r="N57" s="374" t="s">
        <v>127</v>
      </c>
      <c r="O57" s="385"/>
      <c r="P57" s="368"/>
      <c r="Q57" s="36"/>
      <c r="R57" s="38"/>
      <c r="S57" s="10"/>
      <c r="T57" s="10"/>
      <c r="U57" s="10"/>
    </row>
    <row r="58" spans="1:21" ht="9" customHeight="1">
      <c r="A58" s="31" t="s">
        <v>81</v>
      </c>
      <c r="B58" s="32">
        <f>IF(($D58=""),"",VLOOKUP($D58,'[1]Συμμετοχές'!$A$7:$P$70,15))</f>
      </c>
      <c r="C58" s="32">
        <f>IF(($D58=""),"",VLOOKUP($D58,'[1]Συμμετοχές'!$A$7:$P$70,16))</f>
      </c>
      <c r="D58" s="369"/>
      <c r="E58" s="370">
        <f>UPPER(IF(($D58=""),"",VLOOKUP($D58,'[1]Συμμετοχές'!$A$7:$P$70,2)))</f>
      </c>
      <c r="F58" s="370">
        <f>IF(($D58=""),"",VLOOKUP($D58,'[1]Συμμετοχές'!$A$7:$P$70,3))</f>
      </c>
      <c r="G58" s="370"/>
      <c r="H58" s="364" t="s">
        <v>22</v>
      </c>
      <c r="I58" s="375"/>
      <c r="J58" s="366" t="str">
        <f>UPPER(IF(OR((I59="a"),(I59="as")),E58,IF(OR((I59="b"),(I59="bs")),E59,)))</f>
        <v>ΣΦΕΝΔΟΥΡΑΚΗΣ</v>
      </c>
      <c r="K58" s="385"/>
      <c r="L58" s="386"/>
      <c r="M58" s="387"/>
      <c r="N58" s="377" t="s">
        <v>120</v>
      </c>
      <c r="O58" s="387"/>
      <c r="P58" s="379"/>
      <c r="Q58" s="36"/>
      <c r="R58" s="38"/>
      <c r="S58" s="10"/>
      <c r="T58" s="10"/>
      <c r="U58" s="10"/>
    </row>
    <row r="59" spans="1:21" ht="9" customHeight="1">
      <c r="A59" s="31" t="s">
        <v>82</v>
      </c>
      <c r="B59" s="32">
        <f>IF(($D59=""),"",VLOOKUP($D59,'[1]Συμμετοχές'!$A$7:$P$70,15))</f>
        <v>0</v>
      </c>
      <c r="C59" s="32">
        <f>IF(($D59=""),"",VLOOKUP($D59,'[1]Συμμετοχές'!$A$7:$P$70,16))</f>
        <v>10</v>
      </c>
      <c r="D59" s="363">
        <v>33</v>
      </c>
      <c r="E59" s="370" t="str">
        <f>UPPER(IF(($D59=""),"",VLOOKUP($D59,'[1]Συμμετοχές'!$A$7:$P$70,2)))</f>
        <v>ΣΦΕΝΔΟΥΡΑΚΗΣ</v>
      </c>
      <c r="F59" s="370" t="str">
        <f>IF(($D59=""),"",VLOOKUP($D59,'[1]Συμμετοχές'!$A$7:$P$70,3))</f>
        <v>ΙΩΑΝΝΗΣ</v>
      </c>
      <c r="G59" s="370"/>
      <c r="H59" s="364" t="str">
        <f>IF(($D59=""),"",VLOOKUP($D59,'[1]Συμμετοχές'!$A$7:$P$70,4))</f>
        <v>ΣΗΤΕΙΑ</v>
      </c>
      <c r="I59" s="388" t="s">
        <v>39</v>
      </c>
      <c r="J59" s="377"/>
      <c r="K59" s="383"/>
      <c r="L59" s="384" t="s">
        <v>122</v>
      </c>
      <c r="M59" s="376"/>
      <c r="N59" s="379"/>
      <c r="O59" s="387"/>
      <c r="P59" s="379"/>
      <c r="Q59" s="36"/>
      <c r="R59" s="38"/>
      <c r="S59" s="10"/>
      <c r="T59" s="10"/>
      <c r="U59" s="10"/>
    </row>
    <row r="60" spans="1:21" ht="9" customHeight="1">
      <c r="A60" s="31" t="s">
        <v>83</v>
      </c>
      <c r="B60" s="32">
        <f>IF(($D60=""),"",VLOOKUP($D60,'[1]Συμμετοχές'!$A$7:$P$70,15))</f>
      </c>
      <c r="C60" s="32">
        <f>IF(($D60=""),"",VLOOKUP($D60,'[1]Συμμετοχές'!$A$7:$P$70,16))</f>
      </c>
      <c r="D60" s="369"/>
      <c r="E60" s="370">
        <f>UPPER(IF(($D60=""),"",VLOOKUP($D60,'[1]Συμμετοχές'!$A$7:$P$70,2)))</f>
      </c>
      <c r="F60" s="370">
        <f>IF(($D60=""),"",VLOOKUP($D60,'[1]Συμμετοχές'!$A$7:$P$70,3))</f>
      </c>
      <c r="G60" s="370"/>
      <c r="H60" s="364" t="s">
        <v>22</v>
      </c>
      <c r="I60" s="375"/>
      <c r="J60" s="366" t="str">
        <f>UPPER(IF(OR((I61="a"),(I61="as")),E60,IF(OR((I61="b"),(I61="bs")),E61,)))</f>
        <v>ΚΑΦΕΤΖΑΚΗΣ</v>
      </c>
      <c r="K60" s="376"/>
      <c r="L60" s="377" t="s">
        <v>126</v>
      </c>
      <c r="M60" s="381"/>
      <c r="N60" s="368"/>
      <c r="O60" s="387"/>
      <c r="P60" s="379"/>
      <c r="Q60" s="36"/>
      <c r="R60" s="38"/>
      <c r="S60" s="10"/>
      <c r="T60" s="10"/>
      <c r="U60" s="10"/>
    </row>
    <row r="61" spans="1:21" ht="9" customHeight="1">
      <c r="A61" s="25" t="s">
        <v>84</v>
      </c>
      <c r="B61" s="32">
        <f>IF(($D61=""),"",VLOOKUP($D61,'[1]Συμμετοχές'!$A$7:$P$70,15))</f>
        <v>0</v>
      </c>
      <c r="C61" s="32">
        <f>IF(($D61=""),"",VLOOKUP($D61,'[1]Συμμετοχές'!$A$7:$P$70,16))</f>
        <v>165</v>
      </c>
      <c r="D61" s="363">
        <v>9</v>
      </c>
      <c r="E61" s="390" t="str">
        <f>UPPER(IF(($D61=""),"",VLOOKUP($D61,'[1]Συμμετοχές'!$A$7:$P$70,2)))</f>
        <v>ΚΑΦΕΤΖΑΚΗΣ</v>
      </c>
      <c r="F61" s="390" t="str">
        <f>IF(($D61=""),"",VLOOKUP($D61,'[1]Συμμετοχές'!$A$7:$P$70,3))</f>
        <v>ΜΑΝΟΣ</v>
      </c>
      <c r="G61" s="390"/>
      <c r="H61" s="364" t="str">
        <f>IF(($D61=""),"",VLOOKUP($D61,'[1]Συμμετοχές'!$A$7:$P$70,4))</f>
        <v>ΗΡΑΚΛΕΙΟ</v>
      </c>
      <c r="I61" s="388" t="s">
        <v>39</v>
      </c>
      <c r="J61" s="377"/>
      <c r="K61" s="381"/>
      <c r="L61" s="368"/>
      <c r="M61" s="381"/>
      <c r="N61" s="382" t="s">
        <v>26</v>
      </c>
      <c r="O61" s="383"/>
      <c r="P61" s="384" t="s">
        <v>121</v>
      </c>
      <c r="Q61" s="42"/>
      <c r="R61" s="38"/>
      <c r="S61" s="10"/>
      <c r="T61" s="10"/>
      <c r="U61" s="10"/>
    </row>
    <row r="62" spans="1:21" ht="9" customHeight="1">
      <c r="A62" s="25" t="s">
        <v>85</v>
      </c>
      <c r="B62" s="32">
        <f>IF(($D62=""),"",VLOOKUP($D62,'[1]Συμμετοχές'!$A$7:$P$70,15))</f>
        <v>0</v>
      </c>
      <c r="C62" s="32">
        <f>IF(($D62=""),"",VLOOKUP($D62,'[1]Συμμετοχές'!$A$7:$P$70,16))</f>
        <v>60</v>
      </c>
      <c r="D62" s="363">
        <v>15</v>
      </c>
      <c r="E62" s="390" t="str">
        <f>UPPER(IF(($D62=""),"",VLOOKUP($D62,'[1]Συμμετοχές'!$A$7:$P$70,2)))</f>
        <v>ΜΑΓΟΥΛΙΑΝΟΣ</v>
      </c>
      <c r="F62" s="390" t="str">
        <f>IF(($D62=""),"",VLOOKUP($D62,'[1]Συμμετοχές'!$A$7:$P$70,3))</f>
        <v>ΓΙΑΝΝΗΣ</v>
      </c>
      <c r="G62" s="390"/>
      <c r="H62" s="364" t="str">
        <f>IF(($D62=""),"",VLOOKUP($D62,'[1]Συμμετοχές'!$A$7:$P$70,4))</f>
        <v>ΑΓ. ΝΙΚΟΛΑΟΣ</v>
      </c>
      <c r="I62" s="375"/>
      <c r="J62" s="366" t="str">
        <f>UPPER(IF(OR((I63="a"),(I63="as")),E62,IF(OR((I63="b"),(I63="bs")),E63,)))</f>
        <v>ΜΑΓΟΥΛΙΑΝΟΣ</v>
      </c>
      <c r="K62" s="385"/>
      <c r="L62" s="368"/>
      <c r="M62" s="381"/>
      <c r="N62" s="368"/>
      <c r="O62" s="387"/>
      <c r="P62" s="377" t="s">
        <v>129</v>
      </c>
      <c r="Q62" s="43"/>
      <c r="R62" s="29"/>
      <c r="S62" s="10"/>
      <c r="T62" s="10"/>
      <c r="U62" s="10"/>
    </row>
    <row r="63" spans="1:21" ht="9" customHeight="1">
      <c r="A63" s="31" t="s">
        <v>86</v>
      </c>
      <c r="B63" s="32">
        <f>IF(($D63=""),"",VLOOKUP($D63,'[1]Συμμετοχές'!$A$7:$P$70,15))</f>
      </c>
      <c r="C63" s="32">
        <f>IF(($D63=""),"",VLOOKUP($D63,'[1]Συμμετοχές'!$A$7:$P$70,16))</f>
      </c>
      <c r="D63" s="369"/>
      <c r="E63" s="370">
        <f>UPPER(IF(($D63=""),"",VLOOKUP($D63,'[1]Συμμετοχές'!$A$7:$P$70,2)))</f>
      </c>
      <c r="F63" s="370">
        <f>IF(($D63=""),"",VLOOKUP($D63,'[1]Συμμετοχές'!$A$7:$P$70,3))</f>
      </c>
      <c r="G63" s="370"/>
      <c r="H63" s="364" t="s">
        <v>22</v>
      </c>
      <c r="I63" s="388" t="s">
        <v>23</v>
      </c>
      <c r="J63" s="377"/>
      <c r="K63" s="383"/>
      <c r="L63" s="374" t="s">
        <v>124</v>
      </c>
      <c r="M63" s="385"/>
      <c r="N63" s="368"/>
      <c r="O63" s="387"/>
      <c r="P63" s="379"/>
      <c r="Q63" s="28"/>
      <c r="R63" s="29"/>
      <c r="S63" s="10"/>
      <c r="T63" s="10"/>
      <c r="U63" s="10"/>
    </row>
    <row r="64" spans="1:21" ht="9" customHeight="1">
      <c r="A64" s="31" t="s">
        <v>87</v>
      </c>
      <c r="B64" s="32">
        <f>IF(($D64=""),"",VLOOKUP($D64,'[1]Συμμετοχές'!$A$7:$P$70,15))</f>
        <v>0</v>
      </c>
      <c r="C64" s="32">
        <f>IF(($D64=""),"",VLOOKUP($D64,'[1]Συμμετοχές'!$A$7:$P$70,16))</f>
        <v>10</v>
      </c>
      <c r="D64" s="363">
        <v>32</v>
      </c>
      <c r="E64" s="370" t="str">
        <f>UPPER(IF(($D64=""),"",VLOOKUP($D64,'[1]Συμμετοχές'!$A$7:$P$70,2)))</f>
        <v>ΠΟΛΥΛΟΓΙΔΗΣ</v>
      </c>
      <c r="F64" s="370" t="str">
        <f>IF(($D64=""),"",VLOOKUP($D64,'[1]Συμμετοχές'!$A$7:$P$70,3))</f>
        <v>ΧΡΗΣΤΟΣ</v>
      </c>
      <c r="G64" s="370"/>
      <c r="H64" s="364" t="str">
        <f>IF(($D64=""),"",VLOOKUP($D64,'[1]Συμμετοχές'!$A$7:$P$70,4))</f>
        <v>ΗΡΑΚΛΕΙΟ</v>
      </c>
      <c r="I64" s="375"/>
      <c r="J64" s="366" t="s">
        <v>123</v>
      </c>
      <c r="K64" s="376"/>
      <c r="L64" s="377" t="s">
        <v>125</v>
      </c>
      <c r="M64" s="387"/>
      <c r="N64" s="379"/>
      <c r="O64" s="387"/>
      <c r="P64" s="379"/>
      <c r="Q64" s="28"/>
      <c r="R64" s="29"/>
      <c r="S64" s="10"/>
      <c r="T64" s="10"/>
      <c r="U64" s="10"/>
    </row>
    <row r="65" spans="1:21" ht="9" customHeight="1">
      <c r="A65" s="31" t="s">
        <v>88</v>
      </c>
      <c r="B65" s="32">
        <f>IF(($D65=""),"",VLOOKUP($D65,'[1]Συμμετοχές'!$A$7:$P$70,15))</f>
        <v>0</v>
      </c>
      <c r="C65" s="32">
        <f>IF(($D65=""),"",VLOOKUP($D65,'[1]Συμμετοχές'!$A$7:$P$70,16))</f>
        <v>5</v>
      </c>
      <c r="D65" s="363">
        <v>37</v>
      </c>
      <c r="E65" s="370" t="str">
        <f>UPPER(IF(($D65=""),"",VLOOKUP($D65,'[1]Συμμετοχές'!$A$7:$P$70,2)))</f>
        <v>ΟΡΦΑΝΆΚΗΣ </v>
      </c>
      <c r="F65" s="370" t="str">
        <f>IF(($D65=""),"",VLOOKUP($D65,'[1]Συμμετοχές'!$A$7:$P$70,3))</f>
        <v>ΜΙΧΆΛΗΣ </v>
      </c>
      <c r="G65" s="370"/>
      <c r="H65" s="364" t="str">
        <f>IF(($D65=""),"",VLOOKUP($D65,'[1]Συμμετοχές'!$A$7:$P$70,4))</f>
        <v>ΙΕΡΑΠΕΤΡΑ</v>
      </c>
      <c r="I65" s="405"/>
      <c r="J65" s="406" t="s">
        <v>202</v>
      </c>
      <c r="K65" s="381"/>
      <c r="L65" s="382" t="s">
        <v>26</v>
      </c>
      <c r="M65" s="383"/>
      <c r="N65" s="384" t="s">
        <v>149</v>
      </c>
      <c r="O65" s="376"/>
      <c r="P65" s="379"/>
      <c r="Q65" s="28"/>
      <c r="R65" s="29"/>
      <c r="S65" s="10"/>
      <c r="T65" s="10"/>
      <c r="U65" s="10"/>
    </row>
    <row r="66" spans="1:21" ht="9" customHeight="1">
      <c r="A66" s="31" t="s">
        <v>89</v>
      </c>
      <c r="B66" s="32">
        <f>IF(($D66=""),"",VLOOKUP($D66,'[1]Συμμετοχές'!$A$7:$P$70,15))</f>
      </c>
      <c r="C66" s="32">
        <f>IF(($D66=""),"",VLOOKUP($D66,'[1]Συμμετοχές'!$A$7:$P$70,16))</f>
      </c>
      <c r="D66" s="363"/>
      <c r="E66" s="370">
        <f>UPPER(IF(($D66=""),"",VLOOKUP($D66,'[1]Συμμετοχές'!$A$7:$P$70,2)))</f>
      </c>
      <c r="F66" s="370">
        <f>IF(($D66=""),"",VLOOKUP($D66,'[1]Συμμετοχές'!$A$7:$P$70,3))</f>
      </c>
      <c r="G66" s="370"/>
      <c r="H66" s="364" t="s">
        <v>22</v>
      </c>
      <c r="I66" s="375"/>
      <c r="J66" s="366" t="str">
        <f>UPPER(IF(OR((I67="a"),(I67="as")),E66,IF(OR((I67="b"),(I67="bs")),E67,)))</f>
        <v>ΖΕΡΒΑΚΗΣ</v>
      </c>
      <c r="K66" s="385"/>
      <c r="L66" s="386"/>
      <c r="M66" s="401"/>
      <c r="N66" s="377" t="s">
        <v>149</v>
      </c>
      <c r="O66" s="398"/>
      <c r="P66" s="368"/>
      <c r="Q66" s="28"/>
      <c r="R66" s="29"/>
      <c r="S66" s="10"/>
      <c r="T66" s="10"/>
      <c r="U66" s="10"/>
    </row>
    <row r="67" spans="1:21" ht="9" customHeight="1">
      <c r="A67" s="31" t="s">
        <v>90</v>
      </c>
      <c r="B67" s="32">
        <f>IF(($D67=""),"",VLOOKUP($D67,'[1]Συμμετοχές'!$A$7:$P$70,15))</f>
        <v>0</v>
      </c>
      <c r="C67" s="32">
        <f>IF(($D67=""),"",VLOOKUP($D67,'[1]Συμμετοχές'!$A$7:$P$70,16))</f>
        <v>5</v>
      </c>
      <c r="D67" s="363">
        <v>36</v>
      </c>
      <c r="E67" s="370" t="str">
        <f>UPPER(IF(($D67=""),"",VLOOKUP($D67,'[1]Συμμετοχές'!$A$7:$P$70,2)))</f>
        <v>ΖΕΡΒΑΚΗΣ</v>
      </c>
      <c r="F67" s="370" t="str">
        <f>IF(($D67=""),"",VLOOKUP($D67,'[1]Συμμετοχές'!$A$7:$P$70,3))</f>
        <v>ΝΙΚΟΛΑΟΣ</v>
      </c>
      <c r="G67" s="370"/>
      <c r="H67" s="364" t="str">
        <f>IF(($D67=""),"",VLOOKUP($D67,'[1]Συμμετοχές'!$A$7:$P$70,4))</f>
        <v>ΗΡΑΚΛΕΙΟ</v>
      </c>
      <c r="I67" s="380" t="s">
        <v>39</v>
      </c>
      <c r="J67" s="377"/>
      <c r="K67" s="383"/>
      <c r="L67" s="384" t="s">
        <v>121</v>
      </c>
      <c r="M67" s="402"/>
      <c r="N67" s="379"/>
      <c r="O67" s="368"/>
      <c r="P67" s="368"/>
      <c r="Q67" s="28"/>
      <c r="R67" s="29"/>
      <c r="S67" s="10"/>
      <c r="T67" s="10"/>
      <c r="U67" s="10"/>
    </row>
    <row r="68" spans="1:21" ht="9" customHeight="1">
      <c r="A68" s="31" t="s">
        <v>91</v>
      </c>
      <c r="B68" s="32">
        <f>IF(($D68=""),"",VLOOKUP($D68,'[1]Συμμετοχές'!$A$7:$P$70,15))</f>
      </c>
      <c r="C68" s="32">
        <f>IF(($D68=""),"",VLOOKUP($D68,'[1]Συμμετοχές'!$A$7:$P$70,16))</f>
      </c>
      <c r="D68" s="369"/>
      <c r="E68" s="370">
        <f>UPPER(IF(($D68=""),"",VLOOKUP($D68,'[1]Συμμετοχές'!$A$7:$P$70,2)))</f>
      </c>
      <c r="F68" s="370">
        <f>IF(($D68=""),"",VLOOKUP($D68,'[1]Συμμετοχές'!$A$7:$P$70,3))</f>
      </c>
      <c r="G68" s="370"/>
      <c r="H68" s="364" t="s">
        <v>22</v>
      </c>
      <c r="I68" s="375"/>
      <c r="J68" s="366" t="str">
        <f>UPPER(IF(OR((I69="a"),(I69="as")),E68,IF(OR((I69="b"),(I69="bs")),E69,)))</f>
        <v>ΜΠΟΓΡΗΣ</v>
      </c>
      <c r="K68" s="376"/>
      <c r="L68" s="377" t="s">
        <v>205</v>
      </c>
      <c r="M68" s="398"/>
      <c r="N68" s="368"/>
      <c r="O68" s="368"/>
      <c r="P68" s="368"/>
      <c r="Q68" s="28"/>
      <c r="R68" s="29"/>
      <c r="S68" s="10"/>
      <c r="T68" s="10"/>
      <c r="U68" s="10"/>
    </row>
    <row r="69" spans="1:21" ht="9" customHeight="1">
      <c r="A69" s="25" t="s">
        <v>92</v>
      </c>
      <c r="B69" s="32">
        <f>IF(($D69=""),"",VLOOKUP($D69,'[1]Συμμετοχές'!$A$7:$P$70,15))</f>
        <v>0</v>
      </c>
      <c r="C69" s="32">
        <f>IF(($D69=""),"",VLOOKUP($D69,'[1]Συμμετοχές'!$A$7:$P$70,16))</f>
        <v>440</v>
      </c>
      <c r="D69" s="363">
        <v>2</v>
      </c>
      <c r="E69" s="390" t="str">
        <f>UPPER(IF(($D69=""),"",VLOOKUP($D69,'[1]Συμμετοχές'!$A$7:$P$70,2)))</f>
        <v>ΜΠΟΓΡΗΣ</v>
      </c>
      <c r="F69" s="390" t="str">
        <f>IF(($D69=""),"",VLOOKUP($D69,'[1]Συμμετοχές'!$A$7:$P$70,3))</f>
        <v>ΚΩΝ/ΝΟΣ</v>
      </c>
      <c r="G69" s="390"/>
      <c r="H69" s="364" t="str">
        <f>IF(($D69=""),"",VLOOKUP($D69,'[1]Συμμετοχές'!$A$7:$P$70,4))</f>
        <v>ΗΡΑΚΛΕΙΟ</v>
      </c>
      <c r="I69" s="388" t="s">
        <v>39</v>
      </c>
      <c r="J69" s="377"/>
      <c r="K69" s="398"/>
      <c r="L69" s="368"/>
      <c r="M69" s="403"/>
      <c r="N69" s="368"/>
      <c r="O69" s="368"/>
      <c r="P69" s="368"/>
      <c r="Q69" s="28"/>
      <c r="R69" s="29"/>
      <c r="S69" s="10"/>
      <c r="T69" s="10"/>
      <c r="U69" s="10"/>
    </row>
    <row r="70" spans="1:21" ht="9" customHeight="1">
      <c r="A70" s="48"/>
      <c r="B70" s="49"/>
      <c r="C70" s="49"/>
      <c r="D70" s="50"/>
      <c r="E70" s="51"/>
      <c r="F70" s="51"/>
      <c r="G70" s="52"/>
      <c r="H70" s="51"/>
      <c r="I70" s="53"/>
      <c r="J70" s="27"/>
      <c r="K70" s="27"/>
      <c r="L70" s="27"/>
      <c r="M70" s="54"/>
      <c r="N70" s="27"/>
      <c r="O70" s="27"/>
      <c r="P70" s="27"/>
      <c r="Q70" s="27"/>
      <c r="R70" s="29"/>
      <c r="S70" s="10"/>
      <c r="T70" s="10"/>
      <c r="U70" s="10"/>
    </row>
    <row r="71" spans="1:21" ht="9" customHeight="1">
      <c r="A71" s="55" t="s">
        <v>93</v>
      </c>
      <c r="B71" s="56"/>
      <c r="C71" s="57"/>
      <c r="D71" s="58" t="s">
        <v>94</v>
      </c>
      <c r="E71" s="59" t="s">
        <v>95</v>
      </c>
      <c r="F71" s="60" t="s">
        <v>94</v>
      </c>
      <c r="G71" s="59" t="s">
        <v>95</v>
      </c>
      <c r="H71" s="61"/>
      <c r="I71" s="58" t="s">
        <v>94</v>
      </c>
      <c r="J71" s="59" t="s">
        <v>96</v>
      </c>
      <c r="K71" s="62"/>
      <c r="L71" s="59" t="s">
        <v>97</v>
      </c>
      <c r="M71" s="63"/>
      <c r="N71" s="64" t="s">
        <v>98</v>
      </c>
      <c r="O71" s="65"/>
      <c r="P71" s="66"/>
      <c r="Q71" s="67"/>
      <c r="R71" s="68"/>
      <c r="S71" s="10"/>
      <c r="T71" s="10"/>
      <c r="U71" s="10"/>
    </row>
    <row r="72" spans="1:21" ht="9" customHeight="1">
      <c r="A72" s="69" t="s">
        <v>99</v>
      </c>
      <c r="B72" s="70"/>
      <c r="C72" s="71"/>
      <c r="D72" s="72" t="s">
        <v>20</v>
      </c>
      <c r="E72" s="73" t="str">
        <f>'[1]Συμμετοχές'!B7</f>
        <v>THOMAS</v>
      </c>
      <c r="F72" s="72" t="s">
        <v>31</v>
      </c>
      <c r="G72" s="74" t="str">
        <f>'[1]Συμμετοχές'!B15</f>
        <v>ΚΑΦΕΤΖΑΚΗΣ</v>
      </c>
      <c r="H72" s="75"/>
      <c r="I72" s="72" t="s">
        <v>20</v>
      </c>
      <c r="J72" s="70"/>
      <c r="K72" s="76"/>
      <c r="L72" s="70"/>
      <c r="M72" s="77"/>
      <c r="N72" s="78" t="s">
        <v>100</v>
      </c>
      <c r="O72" s="79"/>
      <c r="P72" s="79"/>
      <c r="Q72" s="80"/>
      <c r="R72" s="68"/>
      <c r="S72" s="10"/>
      <c r="T72" s="10"/>
      <c r="U72" s="10"/>
    </row>
    <row r="73" spans="1:21" ht="9" customHeight="1">
      <c r="A73" s="81" t="s">
        <v>101</v>
      </c>
      <c r="B73" s="82"/>
      <c r="C73" s="83"/>
      <c r="D73" s="84" t="s">
        <v>21</v>
      </c>
      <c r="E73" s="85" t="str">
        <f>'[1]Συμμετοχές'!B8</f>
        <v>ΜΠΟΓΡΗΣ</v>
      </c>
      <c r="F73" s="84" t="s">
        <v>32</v>
      </c>
      <c r="G73" s="86" t="str">
        <f>'[1]Συμμετοχές'!B16</f>
        <v>ΠΑΝΑΓΙΩΤΙΔΗΣ</v>
      </c>
      <c r="H73" s="87"/>
      <c r="I73" s="84" t="s">
        <v>21</v>
      </c>
      <c r="J73" s="82"/>
      <c r="K73" s="88"/>
      <c r="L73" s="82"/>
      <c r="M73" s="89"/>
      <c r="N73" s="90"/>
      <c r="O73" s="91"/>
      <c r="P73" s="92"/>
      <c r="Q73" s="93"/>
      <c r="R73" s="68"/>
      <c r="S73" s="10"/>
      <c r="T73" s="10"/>
      <c r="U73" s="10"/>
    </row>
    <row r="74" spans="1:21" ht="9" customHeight="1">
      <c r="A74" s="94" t="s">
        <v>102</v>
      </c>
      <c r="B74" s="92"/>
      <c r="C74" s="95"/>
      <c r="D74" s="84" t="s">
        <v>24</v>
      </c>
      <c r="E74" s="85" t="str">
        <f>'[1]Συμμετοχές'!B9</f>
        <v>ΒΑΣΙΛΑΚΗΣ ΡΕΘ</v>
      </c>
      <c r="F74" s="84" t="s">
        <v>33</v>
      </c>
      <c r="G74" s="86" t="str">
        <f>'[1]Συμμετοχές'!B17</f>
        <v>ΜΑΧΛΉΣ</v>
      </c>
      <c r="H74" s="87"/>
      <c r="I74" s="84" t="s">
        <v>24</v>
      </c>
      <c r="J74" s="82"/>
      <c r="K74" s="88"/>
      <c r="L74" s="82"/>
      <c r="M74" s="89"/>
      <c r="N74" s="78" t="s">
        <v>103</v>
      </c>
      <c r="O74" s="79"/>
      <c r="P74" s="79"/>
      <c r="Q74" s="80"/>
      <c r="R74" s="68"/>
      <c r="S74" s="10"/>
      <c r="T74" s="10"/>
      <c r="U74" s="10"/>
    </row>
    <row r="75" spans="1:21" ht="9" customHeight="1">
      <c r="A75" s="96"/>
      <c r="B75" s="97"/>
      <c r="C75" s="98"/>
      <c r="D75" s="84" t="s">
        <v>25</v>
      </c>
      <c r="E75" s="85" t="str">
        <f>'[1]Συμμετοχές'!B10</f>
        <v>ΚΑΡΓΑΤΖΗΣ</v>
      </c>
      <c r="F75" s="84" t="s">
        <v>34</v>
      </c>
      <c r="G75" s="86" t="str">
        <f>'[1]Συμμετοχές'!B18</f>
        <v>ΨΑΡΟΥΔΑΚΗΣ</v>
      </c>
      <c r="H75" s="87"/>
      <c r="I75" s="84" t="s">
        <v>25</v>
      </c>
      <c r="J75" s="82"/>
      <c r="K75" s="88"/>
      <c r="L75" s="82"/>
      <c r="M75" s="89"/>
      <c r="N75" s="81"/>
      <c r="O75" s="88"/>
      <c r="P75" s="82"/>
      <c r="Q75" s="89"/>
      <c r="R75" s="68"/>
      <c r="S75" s="10"/>
      <c r="T75" s="10"/>
      <c r="U75" s="10"/>
    </row>
    <row r="76" spans="1:21" ht="9" customHeight="1">
      <c r="A76" s="99" t="s">
        <v>104</v>
      </c>
      <c r="B76" s="100"/>
      <c r="C76" s="101"/>
      <c r="D76" s="84" t="s">
        <v>27</v>
      </c>
      <c r="E76" s="85" t="str">
        <f>'[1]Συμμετοχές'!B11</f>
        <v>ΚΑΡΆΚΗΣ</v>
      </c>
      <c r="F76" s="84" t="s">
        <v>35</v>
      </c>
      <c r="G76" s="86" t="str">
        <f>'[1]Συμμετοχές'!B19</f>
        <v>ΜΥΡΤΑΚΗΣ</v>
      </c>
      <c r="H76" s="87"/>
      <c r="I76" s="84" t="s">
        <v>27</v>
      </c>
      <c r="J76" s="82"/>
      <c r="K76" s="88"/>
      <c r="L76" s="82"/>
      <c r="M76" s="89"/>
      <c r="N76" s="94"/>
      <c r="O76" s="91"/>
      <c r="P76" s="92"/>
      <c r="Q76" s="93"/>
      <c r="R76" s="68"/>
      <c r="S76" s="10"/>
      <c r="T76" s="10"/>
      <c r="U76" s="10"/>
    </row>
    <row r="77" spans="1:21" ht="9" customHeight="1">
      <c r="A77" s="69" t="s">
        <v>99</v>
      </c>
      <c r="B77" s="70"/>
      <c r="C77" s="71"/>
      <c r="D77" s="84" t="s">
        <v>28</v>
      </c>
      <c r="E77" s="85" t="str">
        <f>'[1]Συμμετοχές'!B12</f>
        <v>ΓΚΑΛΑΝΆΚΗΣ</v>
      </c>
      <c r="F77" s="84" t="s">
        <v>36</v>
      </c>
      <c r="G77" s="86" t="str">
        <f>'[1]Συμμετοχές'!B20</f>
        <v>ΣΑΡΑΝΤΙΔΗΣ</v>
      </c>
      <c r="H77" s="87"/>
      <c r="I77" s="84" t="s">
        <v>28</v>
      </c>
      <c r="J77" s="82"/>
      <c r="K77" s="88"/>
      <c r="L77" s="82"/>
      <c r="M77" s="89"/>
      <c r="N77" s="78" t="s">
        <v>105</v>
      </c>
      <c r="O77" s="79"/>
      <c r="P77" s="79"/>
      <c r="Q77" s="80"/>
      <c r="R77" s="68"/>
      <c r="S77" s="10"/>
      <c r="T77" s="10"/>
      <c r="U77" s="10"/>
    </row>
    <row r="78" spans="1:21" ht="9" customHeight="1">
      <c r="A78" s="81" t="s">
        <v>106</v>
      </c>
      <c r="B78" s="82"/>
      <c r="C78" s="102"/>
      <c r="D78" s="84" t="s">
        <v>29</v>
      </c>
      <c r="E78" s="85" t="str">
        <f>'[1]Συμμετοχές'!B13</f>
        <v>ΒΑΣΙΛΑΚΗΣ ΗΡ.</v>
      </c>
      <c r="F78" s="84" t="s">
        <v>37</v>
      </c>
      <c r="G78" s="86" t="str">
        <f>'[1]Συμμετοχές'!B21</f>
        <v>ΜΑΓΟΥΛΙΑΝΟΣ</v>
      </c>
      <c r="H78" s="87"/>
      <c r="I78" s="84" t="s">
        <v>29</v>
      </c>
      <c r="J78" s="82"/>
      <c r="K78" s="88"/>
      <c r="L78" s="82"/>
      <c r="M78" s="89"/>
      <c r="N78" s="81"/>
      <c r="O78" s="88"/>
      <c r="P78" s="82"/>
      <c r="Q78" s="89"/>
      <c r="R78" s="68"/>
      <c r="S78" s="10"/>
      <c r="T78" s="10"/>
      <c r="U78" s="10"/>
    </row>
    <row r="79" spans="1:21" ht="9" customHeight="1">
      <c r="A79" s="94" t="s">
        <v>107</v>
      </c>
      <c r="B79" s="92"/>
      <c r="C79" s="103"/>
      <c r="D79" s="104" t="s">
        <v>30</v>
      </c>
      <c r="E79" s="105" t="str">
        <f>'[1]Συμμετοχές'!B14</f>
        <v>ΓΑΛΕΡΟΣ</v>
      </c>
      <c r="F79" s="104" t="s">
        <v>38</v>
      </c>
      <c r="G79" s="106" t="str">
        <f>'[1]Συμμετοχές'!B22</f>
        <v>ΜΑΡΙΔΑΚΗΣ</v>
      </c>
      <c r="H79" s="107"/>
      <c r="I79" s="104" t="s">
        <v>30</v>
      </c>
      <c r="J79" s="92"/>
      <c r="K79" s="91"/>
      <c r="L79" s="92"/>
      <c r="M79" s="93"/>
      <c r="N79" s="94" t="str">
        <f>Q4</f>
        <v>Μ. ΜΟΥΤΣΑΚΗ &amp; Ν. ΚΑΛΥΒΑΣ</v>
      </c>
      <c r="O79" s="91"/>
      <c r="P79" s="92"/>
      <c r="Q79" s="108">
        <f>MIN(16,'[1]Συμμετοχές'!R5)</f>
        <v>16</v>
      </c>
      <c r="R79" s="68"/>
      <c r="S79" s="10"/>
      <c r="T79" s="10"/>
      <c r="U79" s="10"/>
    </row>
    <row r="80" spans="1:17" ht="12.75">
      <c r="A80" s="109"/>
      <c r="B80" s="109"/>
      <c r="C80" s="109"/>
      <c r="D80" s="109"/>
      <c r="E80" s="109"/>
      <c r="F80" s="109"/>
      <c r="G80" s="109"/>
      <c r="H80" s="109"/>
      <c r="I80" s="109"/>
      <c r="J80" s="109"/>
      <c r="K80" s="109"/>
      <c r="L80" s="109"/>
      <c r="M80" s="109"/>
      <c r="N80" s="109"/>
      <c r="O80" s="109"/>
      <c r="P80" s="109"/>
      <c r="Q80" s="109"/>
    </row>
  </sheetData>
  <sheetProtection/>
  <mergeCells count="6">
    <mergeCell ref="T17:T23"/>
    <mergeCell ref="A1:L1"/>
    <mergeCell ref="M1:Q1"/>
    <mergeCell ref="A2:E2"/>
    <mergeCell ref="J2:L2"/>
    <mergeCell ref="A4:E4"/>
  </mergeCells>
  <conditionalFormatting sqref="B6:B69">
    <cfRule type="cellIs" priority="5" dxfId="13" operator="equal" stopIfTrue="1">
      <formula>"QA"</formula>
    </cfRule>
  </conditionalFormatting>
  <conditionalFormatting sqref="B6:B69">
    <cfRule type="cellIs" priority="4" dxfId="13" operator="equal" stopIfTrue="1">
      <formula>"DA"</formula>
    </cfRule>
  </conditionalFormatting>
  <conditionalFormatting sqref="I69 I67 I65 I63 I61 I59 I57 I55 I53 I51 I49 I47 I45 I43 I41 K67 K63 K59 K55 K51 K47 K43 M65 M57 M49 M41 O45 O54 O61 I39 K39 I37 I35 I33 I31 I29 I27 I25 I23 I21 I19 I17 I15 I13 I11 I9 K11 K15 K19 K23 K27 K31 K35 M33 O37 O29 O22 M25 M17 O13 M9 I7 K7">
    <cfRule type="cellIs" priority="3" dxfId="14" operator="equal">
      <formula>"a"</formula>
    </cfRule>
  </conditionalFormatting>
  <conditionalFormatting sqref="I69 I67 I65 I63 I61 I59 I57 I55 I53 I51 I49 I47 I45 I43 I41 K67 K63 K59 K55 K51 K47 K43 M65 M57 M49 M41 O45 O54 O61 I39 K39 I37 I35 I33 I31 I29 I27 I25 I23 I21 I19 I17 I15 I13 I11 I9 K11 K15 K19 K23 K27 K31 K35 M33 O37 O29 O22 M25 M17 O13 M9 I7 K7">
    <cfRule type="cellIs" priority="2" dxfId="14" operator="equal">
      <formula>"b"</formula>
    </cfRule>
  </conditionalFormatting>
  <conditionalFormatting sqref="D6:D69">
    <cfRule type="notContainsBlanks" priority="1" dxfId="14">
      <formula>LEN(TRIM(D6))&gt;0</formula>
    </cfRule>
  </conditionalFormatting>
  <dataValidations count="1">
    <dataValidation type="list" sqref="L41">
      <formula1>'/Users\user5\Downloads\[YYYYYY_35 (1).xls]Ταμπλό 35+'!AF47:AF56</formula1>
    </dataValidation>
  </dataValidation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U80"/>
  <sheetViews>
    <sheetView zoomScalePageLayoutView="0" workbookViewId="0" topLeftCell="A13">
      <selection activeCell="P11" sqref="P11"/>
    </sheetView>
  </sheetViews>
  <sheetFormatPr defaultColWidth="17.25390625" defaultRowHeight="15.75" customHeight="1"/>
  <cols>
    <col min="1" max="2" width="3.25390625" style="2" customWidth="1"/>
    <col min="3" max="3" width="4.625" style="2" customWidth="1"/>
    <col min="4" max="4" width="0.12890625" style="2" hidden="1" customWidth="1"/>
    <col min="5" max="5" width="12.75390625" style="2" customWidth="1"/>
    <col min="6" max="6" width="2.75390625" style="2" customWidth="1"/>
    <col min="7" max="7" width="6.625" style="2" customWidth="1"/>
    <col min="8" max="8" width="9.75390625" style="2" customWidth="1"/>
    <col min="9" max="9" width="1.75390625" style="2" hidden="1" customWidth="1"/>
    <col min="10" max="10" width="14.25390625" style="2" customWidth="1"/>
    <col min="11" max="11" width="1.75390625" style="2" hidden="1" customWidth="1"/>
    <col min="12" max="12" width="9.00390625" style="2" customWidth="1"/>
    <col min="13" max="13" width="0.12890625" style="2" hidden="1" customWidth="1"/>
    <col min="14" max="14" width="9.25390625" style="2" customWidth="1"/>
    <col min="15" max="15" width="0.12890625" style="2" hidden="1" customWidth="1"/>
    <col min="16" max="16" width="10.00390625" style="2" customWidth="1"/>
    <col min="17" max="17" width="1.75390625" style="2" customWidth="1"/>
    <col min="18" max="18" width="0" style="2" hidden="1" customWidth="1"/>
    <col min="19" max="19" width="8.25390625" style="2" customWidth="1"/>
    <col min="20" max="20" width="56.875" style="2" customWidth="1"/>
    <col min="21" max="21" width="11.375" style="2" hidden="1" customWidth="1"/>
    <col min="22" max="16384" width="17.25390625" style="2" customWidth="1"/>
  </cols>
  <sheetData>
    <row r="1" spans="1:21" ht="23.25">
      <c r="A1" s="413" t="str">
        <f>'[2]Week SetUp (2)'!$A$6</f>
        <v>3ο Παγκρήτιο Βετεράνων Ιεράπετρα</v>
      </c>
      <c r="B1" s="414"/>
      <c r="C1" s="414"/>
      <c r="D1" s="414"/>
      <c r="E1" s="414"/>
      <c r="F1" s="414"/>
      <c r="G1" s="414"/>
      <c r="H1" s="414"/>
      <c r="I1" s="414"/>
      <c r="J1" s="414"/>
      <c r="K1" s="414"/>
      <c r="L1" s="414"/>
      <c r="M1" s="424" t="str">
        <f>'[2]Week SetUp (2)'!A12</f>
        <v>ΑΝΔΡΩΝ 45+</v>
      </c>
      <c r="N1" s="416"/>
      <c r="O1" s="416"/>
      <c r="P1" s="416"/>
      <c r="Q1" s="416"/>
      <c r="R1" s="1"/>
      <c r="S1" s="1"/>
      <c r="T1" s="1"/>
      <c r="U1" s="1"/>
    </row>
    <row r="2" spans="1:21" ht="12.75">
      <c r="A2" s="425" t="str">
        <f>'[2]Week SetUp (2)'!$A$8</f>
        <v>Ζ΄ ΕΝΩΣΗ</v>
      </c>
      <c r="B2" s="416"/>
      <c r="C2" s="416"/>
      <c r="D2" s="416"/>
      <c r="E2" s="416"/>
      <c r="F2" s="110"/>
      <c r="G2" s="4"/>
      <c r="H2" s="4"/>
      <c r="I2" s="111"/>
      <c r="J2" s="426" t="s">
        <v>5</v>
      </c>
      <c r="K2" s="416"/>
      <c r="L2" s="416"/>
      <c r="M2" s="111"/>
      <c r="N2" s="4"/>
      <c r="O2" s="111"/>
      <c r="P2" s="4"/>
      <c r="Q2" s="111"/>
      <c r="R2" s="6"/>
      <c r="S2" s="6"/>
      <c r="T2" s="6"/>
      <c r="U2" s="6"/>
    </row>
    <row r="3" spans="1:21" ht="12.75">
      <c r="A3" s="112" t="s">
        <v>6</v>
      </c>
      <c r="B3" s="112"/>
      <c r="C3" s="112"/>
      <c r="D3" s="112"/>
      <c r="E3" s="112"/>
      <c r="F3" s="112" t="s">
        <v>7</v>
      </c>
      <c r="G3" s="112"/>
      <c r="H3" s="112"/>
      <c r="I3" s="113"/>
      <c r="J3" s="112" t="s">
        <v>8</v>
      </c>
      <c r="K3" s="113"/>
      <c r="L3" s="112" t="s">
        <v>9</v>
      </c>
      <c r="M3" s="113"/>
      <c r="N3" s="112"/>
      <c r="O3" s="113"/>
      <c r="P3" s="112"/>
      <c r="Q3" s="114" t="s">
        <v>10</v>
      </c>
      <c r="R3" s="10"/>
      <c r="S3" s="10"/>
      <c r="T3" s="10"/>
      <c r="U3" s="10"/>
    </row>
    <row r="4" spans="1:21" ht="13.5" thickBot="1">
      <c r="A4" s="427" t="str">
        <f>'[2]Week SetUp (2)'!$A$10</f>
        <v>30-31/5 &amp;1/6 </v>
      </c>
      <c r="B4" s="428"/>
      <c r="C4" s="428"/>
      <c r="D4" s="115"/>
      <c r="E4" s="115"/>
      <c r="F4" s="115" t="str">
        <f>'[2]Week SetUp (2)'!$C$10</f>
        <v>Γ.Σ. ΛΙΒΥΚΟΣ</v>
      </c>
      <c r="G4" s="116"/>
      <c r="H4" s="115"/>
      <c r="I4" s="117"/>
      <c r="J4" s="115" t="str">
        <f>'[2]Week SetUp (2)'!$D$10</f>
        <v>ΙΕΡΑΠΕΤΡΑ</v>
      </c>
      <c r="K4" s="117"/>
      <c r="L4" s="118" t="str">
        <f>'[2]Week SetUp (2)'!$A$12</f>
        <v>ΑΝΔΡΩΝ 45+</v>
      </c>
      <c r="M4" s="117"/>
      <c r="N4" s="115"/>
      <c r="O4" s="117"/>
      <c r="P4" s="115"/>
      <c r="Q4" s="119" t="str">
        <f>'[2]Week SetUp (2)'!$E$10</f>
        <v>Μ. ΜΟΥΤΣΑΚΗ &amp; Ν. ΚΑΛΥΒΑΣ</v>
      </c>
      <c r="R4" s="120"/>
      <c r="S4" s="121"/>
      <c r="T4" s="121"/>
      <c r="U4" s="122"/>
    </row>
    <row r="5" spans="1:21" ht="13.5" thickBot="1">
      <c r="A5" s="123"/>
      <c r="B5" s="124" t="s">
        <v>11</v>
      </c>
      <c r="C5" s="124" t="s">
        <v>12</v>
      </c>
      <c r="D5" s="124" t="s">
        <v>13</v>
      </c>
      <c r="E5" s="125" t="s">
        <v>14</v>
      </c>
      <c r="F5" s="125" t="s">
        <v>15</v>
      </c>
      <c r="G5" s="125"/>
      <c r="H5" s="125" t="s">
        <v>7</v>
      </c>
      <c r="I5" s="125"/>
      <c r="J5" s="124" t="s">
        <v>16</v>
      </c>
      <c r="K5" s="126"/>
      <c r="L5" s="124" t="s">
        <v>17</v>
      </c>
      <c r="M5" s="126"/>
      <c r="N5" s="124" t="s">
        <v>18</v>
      </c>
      <c r="O5" s="126"/>
      <c r="P5" s="124" t="s">
        <v>19</v>
      </c>
      <c r="Q5" s="127"/>
      <c r="R5" s="24"/>
      <c r="S5" s="10"/>
      <c r="T5" s="10"/>
      <c r="U5" s="10"/>
    </row>
    <row r="6" spans="1:21" ht="9" customHeight="1">
      <c r="A6" s="128" t="s">
        <v>20</v>
      </c>
      <c r="B6" s="129">
        <f>IF(($D6=""),"",VLOOKUP($D6,'[2]Συμμετοχές'!$A$7:$P$70,15))</f>
        <v>0</v>
      </c>
      <c r="C6" s="129">
        <f>IF(($D6=""),"",VLOOKUP($D6,'[2]Συμμετοχές'!$A$7:$P$70,16))</f>
        <v>560</v>
      </c>
      <c r="D6" s="130">
        <v>1</v>
      </c>
      <c r="E6" s="131" t="str">
        <f>UPPER(IF(($D6=""),"",VLOOKUP($D6,'[2]Συμμετοχές'!$A$7:$P$70,2)))</f>
        <v>ΤΣΟΥΡΒΕΛΟΎΔΗΣ</v>
      </c>
      <c r="F6" s="131" t="str">
        <f>IF(($D6=""),"",VLOOKUP($D6,'[2]Συμμετοχές'!$A$7:$P$70,3))</f>
        <v>ΝΊΚΟΣ</v>
      </c>
      <c r="G6" s="131"/>
      <c r="H6" s="131" t="str">
        <f>IF(($D6=""),"",VLOOKUP($D6,'[2]Συμμετοχές'!$A$7:$P$70,4))</f>
        <v>ΧΑΝΙΑ</v>
      </c>
      <c r="I6" s="132"/>
      <c r="J6" s="129" t="str">
        <f>UPPER(IF(OR((I7="a"),(I7="as")),E6,IF(OR((I7="b"),(I7="bs")),E7,)))</f>
        <v>ΤΣΟΥΡΒΕΛΟΎΔΗΣ</v>
      </c>
      <c r="K6" s="133"/>
      <c r="L6" s="134"/>
      <c r="M6" s="134"/>
      <c r="N6" s="134"/>
      <c r="O6" s="134"/>
      <c r="P6" s="134"/>
      <c r="Q6" s="134"/>
      <c r="R6" s="29"/>
      <c r="S6" s="10"/>
      <c r="T6" s="10"/>
      <c r="U6" s="30" t="e">
        <f aca="true" t="shared" si="0" ref="U6:U15">#REF!</f>
        <v>#REF!</v>
      </c>
    </row>
    <row r="7" spans="1:21" ht="9" customHeight="1">
      <c r="A7" s="135" t="s">
        <v>21</v>
      </c>
      <c r="B7" s="136">
        <f>IF(($D7=""),"",VLOOKUP($D7,'[2]Συμμετοχές'!$A$7:$P$70,15))</f>
      </c>
      <c r="C7" s="136">
        <f>IF(($D7=""),"",VLOOKUP($D7,'[2]Συμμετοχές'!$A$7:$P$70,16))</f>
      </c>
      <c r="D7" s="137"/>
      <c r="E7" s="136">
        <f>UPPER(IF(($D7=""),"",VLOOKUP($D7,'[2]Συμμετοχές'!$A$7:$P$70,2)))</f>
      </c>
      <c r="F7" s="136">
        <f>IF(($D7=""),"",VLOOKUP($D7,'[2]Συμμετοχές'!$A$7:$P$70,3))</f>
      </c>
      <c r="G7" s="136"/>
      <c r="H7" s="131" t="s">
        <v>22</v>
      </c>
      <c r="I7" s="138" t="s">
        <v>108</v>
      </c>
      <c r="J7" s="139"/>
      <c r="K7" s="140"/>
      <c r="L7" s="141" t="s">
        <v>152</v>
      </c>
      <c r="M7" s="133"/>
      <c r="N7" s="134"/>
      <c r="O7" s="134"/>
      <c r="P7" s="134"/>
      <c r="Q7" s="134"/>
      <c r="R7" s="29"/>
      <c r="S7" s="10"/>
      <c r="T7" s="10"/>
      <c r="U7" s="33" t="e">
        <f t="shared" si="0"/>
        <v>#REF!</v>
      </c>
    </row>
    <row r="8" spans="1:21" ht="9" customHeight="1">
      <c r="A8" s="135" t="s">
        <v>24</v>
      </c>
      <c r="B8" s="136">
        <f>IF(($D8=""),"",VLOOKUP($D8,'[2]Συμμετοχές'!$A$7:$P$70,15))</f>
        <v>0</v>
      </c>
      <c r="C8" s="136">
        <f>IF(($D8=""),"",VLOOKUP($D8,'[2]Συμμετοχές'!$A$7:$P$70,16))</f>
        <v>35</v>
      </c>
      <c r="D8" s="137">
        <v>18</v>
      </c>
      <c r="E8" s="136" t="str">
        <f>UPPER(IF(($D8=""),"",VLOOKUP($D8,'[2]Συμμετοχές'!$A$7:$P$70,2)))</f>
        <v>ΓΑΡΕΦΑΛΆΚΗΣ</v>
      </c>
      <c r="F8" s="136" t="str">
        <f>IF(($D8=""),"",VLOOKUP($D8,'[2]Συμμετοχές'!$A$7:$P$70,3))</f>
        <v>ΚΏΣΤΑΣ</v>
      </c>
      <c r="G8" s="136"/>
      <c r="H8" s="131" t="str">
        <f>IF(($D8=""),"",VLOOKUP($D8,'[2]Συμμετοχές'!$A$7:$P$70,4))</f>
        <v>ΗΡΑΚΛΕΙΟ</v>
      </c>
      <c r="I8" s="142"/>
      <c r="J8" s="358" t="s">
        <v>151</v>
      </c>
      <c r="K8" s="143"/>
      <c r="L8" s="144" t="s">
        <v>153</v>
      </c>
      <c r="M8" s="145"/>
      <c r="N8" s="146"/>
      <c r="O8" s="134"/>
      <c r="P8" s="134"/>
      <c r="Q8" s="134"/>
      <c r="R8" s="29"/>
      <c r="S8" s="10"/>
      <c r="T8" s="10"/>
      <c r="U8" s="33" t="e">
        <f t="shared" si="0"/>
        <v>#REF!</v>
      </c>
    </row>
    <row r="9" spans="1:21" ht="9" customHeight="1">
      <c r="A9" s="135" t="s">
        <v>25</v>
      </c>
      <c r="B9" s="136">
        <f>IF(($D9=""),"",VLOOKUP($D9,'[2]Συμμετοχές'!$A$7:$P$70,15))</f>
        <v>0</v>
      </c>
      <c r="C9" s="136">
        <f>IF(($D9=""),"",VLOOKUP($D9,'[2]Συμμετοχές'!$A$7:$P$70,16))</f>
        <v>0</v>
      </c>
      <c r="D9" s="137">
        <v>36</v>
      </c>
      <c r="E9" s="136" t="str">
        <f>UPPER(IF(($D9=""),"",VLOOKUP($D9,'[2]Συμμετοχές'!$A$7:$P$70,2)))</f>
        <v>ΚΟΥΝΕΝΟΣ</v>
      </c>
      <c r="F9" s="136" t="str">
        <f>IF(($D9=""),"",VLOOKUP($D9,'[2]Συμμετοχές'!$A$7:$P$70,3))</f>
        <v>ΚΩΝΣΤΑΝΤΙΝΟΣ</v>
      </c>
      <c r="G9" s="136"/>
      <c r="H9" s="131" t="str">
        <f>IF(($D9=""),"",VLOOKUP($D9,'[2]Συμμετοχές'!$A$7:$P$70,4))</f>
        <v>ΑΓ.ΝΙΚΟΛΑΟΣ </v>
      </c>
      <c r="I9" s="147"/>
      <c r="J9" s="34" t="s">
        <v>205</v>
      </c>
      <c r="K9" s="148"/>
      <c r="L9" s="149" t="s">
        <v>26</v>
      </c>
      <c r="M9" s="150"/>
      <c r="N9" s="141" t="s">
        <v>155</v>
      </c>
      <c r="O9" s="133"/>
      <c r="P9" s="134"/>
      <c r="Q9" s="134"/>
      <c r="R9" s="29"/>
      <c r="S9" s="10"/>
      <c r="T9" s="10"/>
      <c r="U9" s="33" t="e">
        <f t="shared" si="0"/>
        <v>#REF!</v>
      </c>
    </row>
    <row r="10" spans="1:21" ht="9" customHeight="1">
      <c r="A10" s="135" t="s">
        <v>27</v>
      </c>
      <c r="B10" s="136">
        <f>IF(($D10=""),"",VLOOKUP($D10,'[2]Συμμετοχές'!$A$7:$P$70,15))</f>
      </c>
      <c r="C10" s="136">
        <f>IF(($D10=""),"",VLOOKUP($D10,'[2]Συμμετοχές'!$A$7:$P$70,16))</f>
      </c>
      <c r="D10" s="137"/>
      <c r="E10" s="136">
        <f>UPPER(IF(($D10=""),"",VLOOKUP($D10,'[2]Συμμετοχές'!$A$7:$P$70,2)))</f>
      </c>
      <c r="F10" s="136">
        <f>IF(($D10=""),"",VLOOKUP($D10,'[2]Συμμετοχές'!$A$7:$P$70,3))</f>
      </c>
      <c r="G10" s="136"/>
      <c r="H10" s="131" t="s">
        <v>22</v>
      </c>
      <c r="I10" s="142"/>
      <c r="J10" s="129" t="str">
        <f>UPPER(IF(OR((I11="a"),(I11="as")),E10,IF(OR((I11="b"),(I11="bs")),E11,)))</f>
        <v>ΒΙΤΣΑΞΑΚΗΣ</v>
      </c>
      <c r="K10" s="142"/>
      <c r="L10" s="151"/>
      <c r="M10" s="152"/>
      <c r="N10" s="144" t="s">
        <v>156</v>
      </c>
      <c r="O10" s="145"/>
      <c r="P10" s="146"/>
      <c r="Q10" s="134"/>
      <c r="R10" s="29"/>
      <c r="S10" s="10"/>
      <c r="T10" s="10"/>
      <c r="U10" s="33" t="e">
        <f t="shared" si="0"/>
        <v>#REF!</v>
      </c>
    </row>
    <row r="11" spans="1:21" ht="9" customHeight="1">
      <c r="A11" s="135" t="s">
        <v>28</v>
      </c>
      <c r="B11" s="136">
        <f>IF(($D11=""),"",VLOOKUP($D11,'[2]Συμμετοχές'!$A$7:$P$70,15))</f>
        <v>0</v>
      </c>
      <c r="C11" s="136">
        <f>IF(($D11=""),"",VLOOKUP($D11,'[2]Συμμετοχές'!$A$7:$P$70,16))</f>
        <v>10</v>
      </c>
      <c r="D11" s="137">
        <v>28</v>
      </c>
      <c r="E11" s="136" t="str">
        <f>UPPER(IF(($D11=""),"",VLOOKUP($D11,'[2]Συμμετοχές'!$A$7:$P$70,2)))</f>
        <v>ΒΙΤΣΑΞΑΚΗΣ</v>
      </c>
      <c r="F11" s="136" t="str">
        <f>IF(($D11=""),"",VLOOKUP($D11,'[2]Συμμετοχές'!$A$7:$P$70,3))</f>
        <v>ΜΑΝΟΣ</v>
      </c>
      <c r="G11" s="136"/>
      <c r="H11" s="131" t="str">
        <f>IF(($D11=""),"",VLOOKUP($D11,'[2]Συμμετοχές'!$A$7:$P$70,4))</f>
        <v>ΗΡΑΚΛΕΙΟ</v>
      </c>
      <c r="I11" s="153" t="s">
        <v>109</v>
      </c>
      <c r="J11" s="144"/>
      <c r="K11" s="150"/>
      <c r="L11" s="360" t="s">
        <v>129</v>
      </c>
      <c r="M11" s="143"/>
      <c r="N11" s="146"/>
      <c r="O11" s="154"/>
      <c r="P11" s="146"/>
      <c r="Q11" s="134"/>
      <c r="R11" s="29"/>
      <c r="S11" s="10"/>
      <c r="T11" s="155"/>
      <c r="U11" s="33" t="e">
        <f t="shared" si="0"/>
        <v>#REF!</v>
      </c>
    </row>
    <row r="12" spans="1:21" ht="9" customHeight="1">
      <c r="A12" s="135" t="s">
        <v>29</v>
      </c>
      <c r="B12" s="136">
        <f>IF(($D12=""),"",VLOOKUP($D12,'[2]Συμμετοχές'!$A$7:$P$70,15))</f>
      </c>
      <c r="C12" s="136">
        <f>IF(($D12=""),"",VLOOKUP($D12,'[2]Συμμετοχές'!$A$7:$P$70,16))</f>
      </c>
      <c r="D12" s="137"/>
      <c r="E12" s="136">
        <f>UPPER(IF(($D12=""),"",VLOOKUP($D12,'[2]Συμμετοχές'!$A$7:$P$70,2)))</f>
      </c>
      <c r="F12" s="136">
        <f>IF(($D12=""),"",VLOOKUP($D12,'[2]Συμμετοχές'!$A$7:$P$70,3))</f>
      </c>
      <c r="G12" s="136"/>
      <c r="H12" s="131" t="s">
        <v>22</v>
      </c>
      <c r="I12" s="142"/>
      <c r="J12" s="407" t="str">
        <f>UPPER(IF(OR((I13="a"),(I13="as")),E12,IF(OR((I13="b"),(I13="bs")),E13,)))</f>
        <v>ΜΗΛΑΣ</v>
      </c>
      <c r="K12" s="143"/>
      <c r="L12" s="144" t="s">
        <v>154</v>
      </c>
      <c r="M12" s="148"/>
      <c r="N12" s="134"/>
      <c r="O12" s="154"/>
      <c r="P12" s="146"/>
      <c r="Q12" s="134"/>
      <c r="R12" s="29"/>
      <c r="S12" s="10"/>
      <c r="T12" s="155"/>
      <c r="U12" s="33" t="e">
        <f t="shared" si="0"/>
        <v>#REF!</v>
      </c>
    </row>
    <row r="13" spans="1:21" ht="9" customHeight="1">
      <c r="A13" s="128" t="s">
        <v>30</v>
      </c>
      <c r="B13" s="136">
        <f>IF(($D13=""),"",VLOOKUP($D13,'[2]Συμμετοχές'!$A$7:$P$70,15))</f>
        <v>0</v>
      </c>
      <c r="C13" s="136">
        <f>IF(($D13=""),"",VLOOKUP($D13,'[2]Συμμετοχές'!$A$7:$P$70,16))</f>
        <v>65</v>
      </c>
      <c r="D13" s="137">
        <v>13</v>
      </c>
      <c r="E13" s="156" t="str">
        <f>UPPER(IF(($D13=""),"",VLOOKUP($D13,'[2]Συμμετοχές'!$A$7:$P$70,2)))</f>
        <v>ΜΗΛΑΣ</v>
      </c>
      <c r="F13" s="156" t="str">
        <f>IF(($D13=""),"",VLOOKUP($D13,'[2]Συμμετοχές'!$A$7:$P$70,3))</f>
        <v>ΓΕΩΡΓΙΟΣ</v>
      </c>
      <c r="G13" s="156"/>
      <c r="H13" s="131" t="str">
        <f>IF(($D13=""),"",VLOOKUP($D13,'[2]Συμμετοχές'!$A$7:$P$70,4))</f>
        <v>ΑΓ.ΝΙΚΟΛΑΟΣ </v>
      </c>
      <c r="I13" s="153" t="s">
        <v>109</v>
      </c>
      <c r="J13" s="144"/>
      <c r="K13" s="148"/>
      <c r="L13" s="134"/>
      <c r="M13" s="148"/>
      <c r="N13" s="149" t="s">
        <v>26</v>
      </c>
      <c r="O13" s="150"/>
      <c r="P13" s="141" t="s">
        <v>155</v>
      </c>
      <c r="Q13" s="133"/>
      <c r="R13" s="29"/>
      <c r="S13" s="10"/>
      <c r="T13" s="155"/>
      <c r="U13" s="33" t="e">
        <f t="shared" si="0"/>
        <v>#REF!</v>
      </c>
    </row>
    <row r="14" spans="1:21" ht="9" customHeight="1">
      <c r="A14" s="128" t="s">
        <v>31</v>
      </c>
      <c r="B14" s="136">
        <f>IF(($D14=""),"",VLOOKUP($D14,'[2]Συμμετοχές'!$A$7:$P$70,15))</f>
        <v>0</v>
      </c>
      <c r="C14" s="136">
        <f>IF(($D14=""),"",VLOOKUP($D14,'[2]Συμμετοχές'!$A$7:$P$70,16))</f>
        <v>130</v>
      </c>
      <c r="D14" s="137">
        <v>9</v>
      </c>
      <c r="E14" s="156" t="str">
        <f>UPPER(IF(($D14=""),"",VLOOKUP($D14,'[2]Συμμετοχές'!$A$7:$P$70,2)))</f>
        <v>ΔΕΛΑΚΗΣ</v>
      </c>
      <c r="F14" s="156" t="str">
        <f>IF(($D14=""),"",VLOOKUP($D14,'[2]Συμμετοχές'!$A$7:$P$70,3))</f>
        <v>ΜΙΧΑΛΗΣ</v>
      </c>
      <c r="G14" s="156"/>
      <c r="H14" s="131" t="str">
        <f>IF(($D14=""),"",VLOOKUP($D14,'[2]Συμμετοχές'!$A$7:$P$70,4))</f>
        <v>ΗΡΑΚΛΕΙΟ</v>
      </c>
      <c r="I14" s="142"/>
      <c r="J14" s="129" t="str">
        <f>UPPER(IF(OR((I15="a"),(I15="as")),E14,IF(OR((I15="b"),(I15="bs")),E15,)))</f>
        <v>ΔΕΛΑΚΗΣ</v>
      </c>
      <c r="K14" s="142"/>
      <c r="L14" s="134"/>
      <c r="M14" s="148"/>
      <c r="N14" s="134"/>
      <c r="O14" s="152"/>
      <c r="P14" s="144" t="s">
        <v>160</v>
      </c>
      <c r="Q14" s="145"/>
      <c r="R14" s="38"/>
      <c r="S14" s="10"/>
      <c r="T14" s="155"/>
      <c r="U14" s="33" t="e">
        <f t="shared" si="0"/>
        <v>#REF!</v>
      </c>
    </row>
    <row r="15" spans="1:21" ht="9" customHeight="1" thickBot="1">
      <c r="A15" s="135" t="s">
        <v>32</v>
      </c>
      <c r="B15" s="136">
        <f>IF(($D15=""),"",VLOOKUP($D15,'[2]Συμμετοχές'!$A$7:$P$70,15))</f>
      </c>
      <c r="C15" s="136">
        <f>IF(($D15=""),"",VLOOKUP($D15,'[2]Συμμετοχές'!$A$7:$P$70,16))</f>
      </c>
      <c r="D15" s="137"/>
      <c r="E15" s="136">
        <f>UPPER(IF(($D15=""),"",VLOOKUP($D15,'[2]Συμμετοχές'!$A$7:$P$70,2)))</f>
      </c>
      <c r="F15" s="136">
        <f>IF(($D15=""),"",VLOOKUP($D15,'[2]Συμμετοχές'!$A$7:$P$70,3))</f>
      </c>
      <c r="G15" s="136"/>
      <c r="H15" s="131" t="s">
        <v>22</v>
      </c>
      <c r="I15" s="153" t="s">
        <v>108</v>
      </c>
      <c r="J15" s="144"/>
      <c r="K15" s="150"/>
      <c r="L15" s="141" t="s">
        <v>157</v>
      </c>
      <c r="M15" s="142"/>
      <c r="N15" s="134"/>
      <c r="O15" s="152"/>
      <c r="P15" s="146"/>
      <c r="Q15" s="154"/>
      <c r="R15" s="38"/>
      <c r="S15" s="10"/>
      <c r="T15" s="155"/>
      <c r="U15" s="39" t="e">
        <f t="shared" si="0"/>
        <v>#REF!</v>
      </c>
    </row>
    <row r="16" spans="1:21" ht="9" customHeight="1">
      <c r="A16" s="135" t="s">
        <v>33</v>
      </c>
      <c r="B16" s="136">
        <f>IF(($D16=""),"",VLOOKUP($D16,'[2]Συμμετοχές'!$A$7:$P$70,15))</f>
        <v>0</v>
      </c>
      <c r="C16" s="136">
        <f>IF(($D16=""),"",VLOOKUP($D16,'[2]Συμμετοχές'!$A$7:$P$70,16))</f>
        <v>5</v>
      </c>
      <c r="D16" s="137">
        <v>35</v>
      </c>
      <c r="E16" s="136" t="str">
        <f>UPPER(IF(($D16=""),"",VLOOKUP($D16,'[2]Συμμετοχές'!$A$7:$P$70,2)))</f>
        <v>ΚΑΤΣΑΡΟΣ</v>
      </c>
      <c r="F16" s="136" t="str">
        <f>IF(($D16=""),"",VLOOKUP($D16,'[2]Συμμετοχές'!$A$7:$P$70,3))</f>
        <v>ΑΝΔΡΕΑΣ</v>
      </c>
      <c r="G16" s="136"/>
      <c r="H16" s="131" t="str">
        <f>IF(($D16=""),"",VLOOKUP($D16,'[2]Συμμετοχές'!$A$7:$P$70,4))</f>
        <v>ΗΡΑΚΛΕΙΟ</v>
      </c>
      <c r="I16" s="142"/>
      <c r="J16" s="129" t="str">
        <f>UPPER(IF(OR((I17="a"),(I17="as")),E16,IF(OR((I17="b"),(I17="bs")),E17,)))</f>
        <v>ΚΑΤΣΑΡΟΣ</v>
      </c>
      <c r="K16" s="143"/>
      <c r="L16" s="144" t="s">
        <v>129</v>
      </c>
      <c r="M16" s="152"/>
      <c r="N16" s="146"/>
      <c r="O16" s="152"/>
      <c r="P16" s="146"/>
      <c r="Q16" s="154"/>
      <c r="R16" s="38"/>
      <c r="S16" s="10"/>
      <c r="T16" s="155"/>
      <c r="U16" s="24"/>
    </row>
    <row r="17" spans="1:21" ht="9" customHeight="1">
      <c r="A17" s="135" t="s">
        <v>34</v>
      </c>
      <c r="B17" s="136">
        <f>IF(($D17=""),"",VLOOKUP($D17,'[2]Συμμετοχές'!$A$7:$P$70,15))</f>
      </c>
      <c r="C17" s="136">
        <f>IF(($D17=""),"",VLOOKUP($D17,'[2]Συμμετοχές'!$A$7:$P$70,16))</f>
      </c>
      <c r="D17" s="137"/>
      <c r="E17" s="136">
        <f>UPPER(IF(($D17=""),"",VLOOKUP($D17,'[2]Συμμετοχές'!$A$7:$P$70,2)))</f>
      </c>
      <c r="F17" s="136">
        <f>IF(($D17=""),"",VLOOKUP($D17,'[2]Συμμετοχές'!$A$7:$P$70,3))</f>
      </c>
      <c r="G17" s="136"/>
      <c r="H17" s="131" t="s">
        <v>22</v>
      </c>
      <c r="I17" s="147" t="s">
        <v>108</v>
      </c>
      <c r="J17" s="144"/>
      <c r="K17" s="148"/>
      <c r="L17" s="149" t="s">
        <v>26</v>
      </c>
      <c r="M17" s="150"/>
      <c r="N17" s="360" t="s">
        <v>207</v>
      </c>
      <c r="O17" s="143"/>
      <c r="P17" s="146"/>
      <c r="Q17" s="154"/>
      <c r="R17" s="38"/>
      <c r="S17" s="10"/>
      <c r="T17" s="155"/>
      <c r="U17" s="10"/>
    </row>
    <row r="18" spans="1:21" ht="9" customHeight="1">
      <c r="A18" s="135" t="s">
        <v>35</v>
      </c>
      <c r="B18" s="136">
        <f>IF(($D18=""),"",VLOOKUP($D18,'[2]Συμμετοχές'!$A$7:$P$70,15))</f>
        <v>0</v>
      </c>
      <c r="C18" s="136">
        <f>IF(($D18=""),"",VLOOKUP($D18,'[2]Συμμετοχές'!$A$7:$P$70,16))</f>
        <v>20</v>
      </c>
      <c r="D18" s="137">
        <v>24</v>
      </c>
      <c r="E18" s="136" t="str">
        <f>UPPER(IF(($D18=""),"",VLOOKUP($D18,'[2]Συμμετοχές'!$A$7:$P$70,2)))</f>
        <v>ΑΘΑΝΑΣΙΑΔΗΣ</v>
      </c>
      <c r="F18" s="136" t="str">
        <f>IF(($D18=""),"",VLOOKUP($D18,'[2]Συμμετοχές'!$A$7:$P$70,3))</f>
        <v>ΝΕΟΚΛΗΣ</v>
      </c>
      <c r="G18" s="136"/>
      <c r="H18" s="131" t="str">
        <f>IF(($D18=""),"",VLOOKUP($D18,'[2]Συμμετοχές'!$A$7:$P$70,4))</f>
        <v>ΗΡΑΚΛΕΙΟ</v>
      </c>
      <c r="I18" s="142"/>
      <c r="J18" s="129" t="s">
        <v>158</v>
      </c>
      <c r="K18" s="142"/>
      <c r="L18" s="151"/>
      <c r="M18" s="152"/>
      <c r="N18" s="144" t="s">
        <v>139</v>
      </c>
      <c r="O18" s="148"/>
      <c r="P18" s="134"/>
      <c r="Q18" s="154"/>
      <c r="R18" s="38"/>
      <c r="S18" s="10"/>
      <c r="T18" s="422"/>
      <c r="U18" s="10"/>
    </row>
    <row r="19" spans="1:21" ht="9" customHeight="1">
      <c r="A19" s="135" t="s">
        <v>36</v>
      </c>
      <c r="B19" s="136">
        <f>IF(($D19=""),"",VLOOKUP($D19,'[2]Συμμετοχές'!$A$7:$P$70,15))</f>
        <v>0</v>
      </c>
      <c r="C19" s="136">
        <f>IF(($D19=""),"",VLOOKUP($D19,'[2]Συμμετοχές'!$A$7:$P$70,16))</f>
        <v>35</v>
      </c>
      <c r="D19" s="137">
        <v>21</v>
      </c>
      <c r="E19" s="136" t="str">
        <f>UPPER(IF(($D19=""),"",VLOOKUP($D19,'[2]Συμμετοχές'!$A$7:$P$70,2)))</f>
        <v>ΧΑΛΕΠΑΚΗΣ</v>
      </c>
      <c r="F19" s="136" t="str">
        <f>IF(($D19=""),"",VLOOKUP($D19,'[2]Συμμετοχές'!$A$7:$P$70,3))</f>
        <v>ΙΩΑΝΝΗΣ</v>
      </c>
      <c r="G19" s="136"/>
      <c r="H19" s="131" t="str">
        <f>IF(($D19=""),"",VLOOKUP($D19,'[2]Συμμετοχές'!$A$7:$P$70,4))</f>
        <v>ΙΕΡΑΠΕΤΡΑ</v>
      </c>
      <c r="I19" s="153"/>
      <c r="J19" s="144" t="s">
        <v>153</v>
      </c>
      <c r="K19" s="150"/>
      <c r="L19" s="141" t="s">
        <v>207</v>
      </c>
      <c r="M19" s="143"/>
      <c r="N19" s="146"/>
      <c r="O19" s="148"/>
      <c r="P19" s="134"/>
      <c r="Q19" s="154"/>
      <c r="R19" s="38"/>
      <c r="S19" s="10"/>
      <c r="T19" s="423"/>
      <c r="U19" s="10"/>
    </row>
    <row r="20" spans="1:21" ht="9" customHeight="1">
      <c r="A20" s="135" t="s">
        <v>37</v>
      </c>
      <c r="B20" s="136">
        <f>IF(($D20=""),"",VLOOKUP($D20,'[2]Συμμετοχές'!$A$7:$P$70,15))</f>
      </c>
      <c r="C20" s="136">
        <f>IF(($D20=""),"",VLOOKUP($D20,'[2]Συμμετοχές'!$A$7:$P$70,16))</f>
      </c>
      <c r="D20" s="137"/>
      <c r="E20" s="136">
        <f>UPPER(IF(($D20=""),"",VLOOKUP($D20,'[2]Συμμετοχές'!$A$7:$P$70,2)))</f>
      </c>
      <c r="F20" s="136">
        <f>IF(($D20=""),"",VLOOKUP($D20,'[2]Συμμετοχές'!$A$7:$P$70,3))</f>
      </c>
      <c r="G20" s="136"/>
      <c r="H20" s="131" t="s">
        <v>22</v>
      </c>
      <c r="I20" s="142"/>
      <c r="J20" s="129" t="str">
        <f>UPPER(IF(OR((I21="a"),(I21="as")),E20,IF(OR((I21="b"),(I21="bs")),E21,)))</f>
        <v>ΚΑΤΣΙΚΑΝΔΡΆΚΗΣ</v>
      </c>
      <c r="K20" s="143"/>
      <c r="L20" s="144" t="s">
        <v>159</v>
      </c>
      <c r="M20" s="148"/>
      <c r="N20" s="134"/>
      <c r="O20" s="148"/>
      <c r="P20" s="134"/>
      <c r="Q20" s="154"/>
      <c r="R20" s="38"/>
      <c r="S20" s="10"/>
      <c r="T20" s="423"/>
      <c r="U20" s="10"/>
    </row>
    <row r="21" spans="1:21" ht="9" customHeight="1">
      <c r="A21" s="128" t="s">
        <v>38</v>
      </c>
      <c r="B21" s="136">
        <f>IF(($D21=""),"",VLOOKUP($D21,'[2]Συμμετοχές'!$A$7:$P$70,15))</f>
        <v>0</v>
      </c>
      <c r="C21" s="136">
        <f>IF(($D21=""),"",VLOOKUP($D21,'[2]Συμμετοχές'!$A$7:$P$70,16))</f>
        <v>210</v>
      </c>
      <c r="D21" s="137">
        <v>5</v>
      </c>
      <c r="E21" s="156" t="str">
        <f>UPPER(IF(($D21=""),"",VLOOKUP($D21,'[2]Συμμετοχές'!$A$7:$P$70,2)))</f>
        <v>ΚΑΤΣΙΚΑΝΔΡΆΚΗΣ</v>
      </c>
      <c r="F21" s="156" t="str">
        <f>IF(($D21=""),"",VLOOKUP($D21,'[2]Συμμετοχές'!$A$7:$P$70,3))</f>
        <v>ΣΌΛΩΝ</v>
      </c>
      <c r="G21" s="156"/>
      <c r="H21" s="131" t="str">
        <f>IF(($D21=""),"",VLOOKUP($D21,'[2]Συμμετοχές'!$A$7:$P$70,4))</f>
        <v>ΧΑΝΙΑ</v>
      </c>
      <c r="I21" s="153" t="s">
        <v>109</v>
      </c>
      <c r="J21" s="144"/>
      <c r="K21" s="148"/>
      <c r="L21" s="134"/>
      <c r="M21" s="157"/>
      <c r="N21" s="158" t="s">
        <v>40</v>
      </c>
      <c r="O21" s="159"/>
      <c r="P21" s="129" t="s">
        <v>155</v>
      </c>
      <c r="Q21" s="160"/>
      <c r="R21" s="38"/>
      <c r="S21" s="10"/>
      <c r="T21" s="423"/>
      <c r="U21" s="10"/>
    </row>
    <row r="22" spans="1:21" ht="9" customHeight="1">
      <c r="A22" s="128" t="s">
        <v>41</v>
      </c>
      <c r="B22" s="136">
        <f>IF(($D22=""),"",VLOOKUP($D22,'[2]Συμμετοχές'!$A$7:$P$70,15))</f>
        <v>0</v>
      </c>
      <c r="C22" s="136">
        <f>IF(($D22=""),"",VLOOKUP($D22,'[2]Συμμετοχές'!$A$7:$P$70,16))</f>
        <v>260</v>
      </c>
      <c r="D22" s="137">
        <v>3</v>
      </c>
      <c r="E22" s="156" t="str">
        <f>UPPER(IF(($D22=""),"",VLOOKUP($D22,'[2]Συμμετοχές'!$A$7:$P$70,2)))</f>
        <v>ΜΟΥΤΣΑΚΗΣ</v>
      </c>
      <c r="F22" s="156" t="str">
        <f>IF(($D22=""),"",VLOOKUP($D22,'[2]Συμμετοχές'!$A$7:$P$70,3))</f>
        <v>ΓΡΗΓΟΡΗΣ</v>
      </c>
      <c r="G22" s="156"/>
      <c r="H22" s="131" t="str">
        <f>IF(($D22=""),"",VLOOKUP($D22,'[2]Συμμετοχές'!$A$7:$P$70,4))</f>
        <v>ΙΕΡΑΠΕΤΡΑ</v>
      </c>
      <c r="I22" s="142"/>
      <c r="J22" s="129" t="str">
        <f>UPPER(IF(OR((I23="a"),(I23="as")),E22,IF(OR((I23="b"),(I23="bs")),E23,)))</f>
        <v>ΜΟΥΤΣΑΚΗΣ</v>
      </c>
      <c r="K22" s="142"/>
      <c r="L22" s="134"/>
      <c r="M22" s="148"/>
      <c r="N22" s="149" t="s">
        <v>26</v>
      </c>
      <c r="O22" s="161"/>
      <c r="P22" s="162" t="s">
        <v>168</v>
      </c>
      <c r="Q22" s="163"/>
      <c r="R22" s="38"/>
      <c r="S22" s="10"/>
      <c r="T22" s="423"/>
      <c r="U22" s="10"/>
    </row>
    <row r="23" spans="1:21" ht="9" customHeight="1">
      <c r="A23" s="135" t="s">
        <v>42</v>
      </c>
      <c r="B23" s="136">
        <f>IF(($D23=""),"",VLOOKUP($D23,'[2]Συμμετοχές'!$A$7:$P$70,15))</f>
      </c>
      <c r="C23" s="136">
        <f>IF(($D23=""),"",VLOOKUP($D23,'[2]Συμμετοχές'!$A$7:$P$70,16))</f>
      </c>
      <c r="D23" s="137"/>
      <c r="E23" s="136">
        <f>UPPER(IF(($D23=""),"",VLOOKUP($D23,'[2]Συμμετοχές'!$A$7:$P$70,2)))</f>
      </c>
      <c r="F23" s="136">
        <f>IF(($D23=""),"",VLOOKUP($D23,'[2]Συμμετοχές'!$A$7:$P$70,3))</f>
      </c>
      <c r="G23" s="136"/>
      <c r="H23" s="131" t="s">
        <v>22</v>
      </c>
      <c r="I23" s="153" t="s">
        <v>108</v>
      </c>
      <c r="J23" s="144"/>
      <c r="K23" s="150"/>
      <c r="L23" s="141" t="s">
        <v>161</v>
      </c>
      <c r="M23" s="142"/>
      <c r="N23" s="134"/>
      <c r="O23" s="148"/>
      <c r="P23" s="134"/>
      <c r="Q23" s="154"/>
      <c r="R23" s="38"/>
      <c r="S23" s="10"/>
      <c r="T23" s="423"/>
      <c r="U23" s="10"/>
    </row>
    <row r="24" spans="1:21" ht="9" customHeight="1">
      <c r="A24" s="135" t="s">
        <v>43</v>
      </c>
      <c r="B24" s="136">
        <f>IF(($D24=""),"",VLOOKUP($D24,'[2]Συμμετοχές'!$A$7:$P$70,15))</f>
        <v>0</v>
      </c>
      <c r="C24" s="136">
        <f>IF(($D24=""),"",VLOOKUP($D24,'[2]Συμμετοχές'!$A$7:$P$70,16))</f>
        <v>30</v>
      </c>
      <c r="D24" s="137">
        <v>22</v>
      </c>
      <c r="E24" s="136" t="str">
        <f>UPPER(IF(($D24=""),"",VLOOKUP($D24,'[2]Συμμετοχές'!$A$7:$P$70,2)))</f>
        <v>ΧΑΛΕΠΗΣ</v>
      </c>
      <c r="F24" s="136" t="str">
        <f>IF(($D24=""),"",VLOOKUP($D24,'[2]Συμμετοχές'!$A$7:$P$70,3))</f>
        <v>ΣΙΜΕΩΝ</v>
      </c>
      <c r="G24" s="136"/>
      <c r="H24" s="131" t="str">
        <f>IF(($D24=""),"",VLOOKUP($D24,'[2]Συμμετοχές'!$A$7:$P$70,4))</f>
        <v>ΙΕΡΑΠΕΤΡΑ</v>
      </c>
      <c r="I24" s="142"/>
      <c r="J24" s="129" t="str">
        <f>UPPER(IF(OR((I25="a"),(I25="as")),E24,IF(OR((I25="b"),(I25="bs")),E25,)))</f>
        <v>ΧΑΛΕΠΗΣ</v>
      </c>
      <c r="K24" s="143"/>
      <c r="L24" s="144" t="s">
        <v>162</v>
      </c>
      <c r="M24" s="152"/>
      <c r="N24" s="146"/>
      <c r="O24" s="148"/>
      <c r="P24" s="134"/>
      <c r="Q24" s="154"/>
      <c r="R24" s="38"/>
      <c r="S24" s="10"/>
      <c r="T24" s="155"/>
      <c r="U24" s="10"/>
    </row>
    <row r="25" spans="1:21" ht="9" customHeight="1">
      <c r="A25" s="135" t="s">
        <v>44</v>
      </c>
      <c r="B25" s="136">
        <f>IF(($D25=""),"",VLOOKUP($D25,'[2]Συμμετοχές'!$A$7:$P$70,15))</f>
      </c>
      <c r="C25" s="136">
        <f>IF(($D25=""),"",VLOOKUP($D25,'[2]Συμμετοχές'!$A$7:$P$70,16))</f>
      </c>
      <c r="D25" s="137"/>
      <c r="E25" s="136">
        <f>UPPER(IF(($D25=""),"",VLOOKUP($D25,'[2]Συμμετοχές'!$A$7:$P$70,2)))</f>
      </c>
      <c r="F25" s="136">
        <f>IF(($D25=""),"",VLOOKUP($D25,'[2]Συμμετοχές'!$A$7:$P$70,3))</f>
      </c>
      <c r="G25" s="136"/>
      <c r="H25" s="131" t="s">
        <v>22</v>
      </c>
      <c r="I25" s="153" t="s">
        <v>108</v>
      </c>
      <c r="J25" s="144"/>
      <c r="K25" s="148"/>
      <c r="L25" s="149" t="s">
        <v>26</v>
      </c>
      <c r="M25" s="150"/>
      <c r="N25" s="141" t="s">
        <v>161</v>
      </c>
      <c r="O25" s="142"/>
      <c r="P25" s="134"/>
      <c r="Q25" s="154"/>
      <c r="R25" s="38"/>
      <c r="S25" s="10"/>
      <c r="T25" s="155"/>
      <c r="U25" s="10"/>
    </row>
    <row r="26" spans="1:21" ht="9" customHeight="1">
      <c r="A26" s="135" t="s">
        <v>45</v>
      </c>
      <c r="B26" s="136">
        <f>IF(($D26=""),"",VLOOKUP($D26,'[2]Συμμετοχές'!$A$7:$P$70,15))</f>
        <v>0</v>
      </c>
      <c r="C26" s="136">
        <f>IF(($D26=""),"",VLOOKUP($D26,'[2]Συμμετοχές'!$A$7:$P$70,16))</f>
        <v>35</v>
      </c>
      <c r="D26" s="137">
        <v>19</v>
      </c>
      <c r="E26" s="136" t="str">
        <f>UPPER(IF(($D26=""),"",VLOOKUP($D26,'[2]Συμμετοχές'!$A$7:$P$70,2)))</f>
        <v>ΔΙΑΛΕΚΤΑΚΗΣ</v>
      </c>
      <c r="F26" s="136" t="str">
        <f>IF(($D26=""),"",VLOOKUP($D26,'[2]Συμμετοχές'!$A$7:$P$70,3))</f>
        <v>ΙΩΑΝΝΗΣ</v>
      </c>
      <c r="G26" s="136"/>
      <c r="H26" s="131" t="str">
        <f>IF(($D26=""),"",VLOOKUP($D26,'[2]Συμμετοχές'!$A$7:$P$70,4))</f>
        <v>ΗΡΑΚΛΕΙΟ</v>
      </c>
      <c r="I26" s="142"/>
      <c r="J26" s="129" t="str">
        <f>UPPER(IF(OR((I27="a"),(I27="as")),E26,IF(OR((I27="b"),(I27="bs")),E27,)))</f>
        <v>ΔΙΑΛΕΚΤΑΚΗΣ</v>
      </c>
      <c r="K26" s="142"/>
      <c r="L26" s="151"/>
      <c r="M26" s="152"/>
      <c r="N26" s="144" t="s">
        <v>150</v>
      </c>
      <c r="O26" s="152"/>
      <c r="P26" s="146"/>
      <c r="Q26" s="154"/>
      <c r="R26" s="38"/>
      <c r="S26" s="10"/>
      <c r="T26" s="155"/>
      <c r="U26" s="10"/>
    </row>
    <row r="27" spans="1:21" ht="9" customHeight="1">
      <c r="A27" s="135" t="s">
        <v>46</v>
      </c>
      <c r="B27" s="136">
        <f>IF(($D27=""),"",VLOOKUP($D27,'[2]Συμμετοχές'!$A$7:$P$70,15))</f>
      </c>
      <c r="C27" s="136">
        <f>IF(($D27=""),"",VLOOKUP($D27,'[2]Συμμετοχές'!$A$7:$P$70,16))</f>
      </c>
      <c r="D27" s="137"/>
      <c r="E27" s="136">
        <f>UPPER(IF(($D27=""),"",VLOOKUP($D27,'[2]Συμμετοχές'!$A$7:$P$70,2)))</f>
      </c>
      <c r="F27" s="136">
        <f>IF(($D27=""),"",VLOOKUP($D27,'[2]Συμμετοχές'!$A$7:$P$70,3))</f>
      </c>
      <c r="G27" s="136"/>
      <c r="H27" s="131" t="s">
        <v>22</v>
      </c>
      <c r="I27" s="147" t="s">
        <v>108</v>
      </c>
      <c r="J27" s="144"/>
      <c r="K27" s="150"/>
      <c r="L27" s="359" t="s">
        <v>163</v>
      </c>
      <c r="M27" s="143"/>
      <c r="N27" s="146"/>
      <c r="O27" s="152"/>
      <c r="P27" s="146"/>
      <c r="Q27" s="154"/>
      <c r="R27" s="38"/>
      <c r="S27" s="10"/>
      <c r="T27" s="155"/>
      <c r="U27" s="10"/>
    </row>
    <row r="28" spans="1:21" ht="9" customHeight="1">
      <c r="A28" s="135" t="s">
        <v>47</v>
      </c>
      <c r="B28" s="136">
        <f>IF(($D28=""),"",VLOOKUP($D28,'[2]Συμμετοχές'!$A$7:$P$70,15))</f>
      </c>
      <c r="C28" s="136">
        <f>IF(($D28=""),"",VLOOKUP($D28,'[2]Συμμετοχές'!$A$7:$P$70,16))</f>
      </c>
      <c r="D28" s="137"/>
      <c r="E28" s="136">
        <f>UPPER(IF(($D28=""),"",VLOOKUP($D28,'[2]Συμμετοχές'!$A$7:$P$70,2)))</f>
      </c>
      <c r="F28" s="136">
        <f>IF(($D28=""),"",VLOOKUP($D28,'[2]Συμμετοχές'!$A$7:$P$70,3))</f>
      </c>
      <c r="G28" s="136"/>
      <c r="H28" s="131" t="s">
        <v>22</v>
      </c>
      <c r="I28" s="142"/>
      <c r="J28" s="129" t="str">
        <f>UPPER(IF(OR((I29="a"),(I29="as")),E28,IF(OR((I29="b"),(I29="bs")),E29,)))</f>
        <v>ΛΑΜΠΑΔΑΡΊΟΥ</v>
      </c>
      <c r="K28" s="143"/>
      <c r="L28" s="34" t="s">
        <v>137</v>
      </c>
      <c r="M28" s="148"/>
      <c r="N28" s="134"/>
      <c r="O28" s="152"/>
      <c r="P28" s="146"/>
      <c r="Q28" s="154"/>
      <c r="R28" s="38"/>
      <c r="S28" s="10"/>
      <c r="T28" s="155"/>
      <c r="U28" s="10"/>
    </row>
    <row r="29" spans="1:21" ht="9" customHeight="1">
      <c r="A29" s="128" t="s">
        <v>48</v>
      </c>
      <c r="B29" s="136">
        <f>IF(($D29=""),"",VLOOKUP($D29,'[2]Συμμετοχές'!$A$7:$P$70,15))</f>
        <v>0</v>
      </c>
      <c r="C29" s="136">
        <f>IF(($D29=""),"",VLOOKUP($D29,'[2]Συμμετοχές'!$A$7:$P$70,16))</f>
        <v>60</v>
      </c>
      <c r="D29" s="137">
        <v>14</v>
      </c>
      <c r="E29" s="156" t="str">
        <f>UPPER(IF(($D29=""),"",VLOOKUP($D29,'[2]Συμμετοχές'!$A$7:$P$70,2)))</f>
        <v>ΛΑΜΠΑΔΑΡΊΟΥ</v>
      </c>
      <c r="F29" s="156" t="str">
        <f>IF(($D29=""),"",VLOOKUP($D29,'[2]Συμμετοχές'!$A$7:$P$70,3))</f>
        <v>ΝΙΚΌΛΑΟΣ</v>
      </c>
      <c r="G29" s="156"/>
      <c r="H29" s="131" t="str">
        <f>IF(($D29=""),"",VLOOKUP($D29,'[2]Συμμετοχές'!$A$7:$P$70,4))</f>
        <v>ΗΡΑΚΛΕΙΟ</v>
      </c>
      <c r="I29" s="153" t="s">
        <v>109</v>
      </c>
      <c r="J29" s="144"/>
      <c r="K29" s="148"/>
      <c r="L29" s="134"/>
      <c r="M29" s="148"/>
      <c r="N29" s="149" t="s">
        <v>208</v>
      </c>
      <c r="O29" s="150"/>
      <c r="P29" s="360" t="s">
        <v>161</v>
      </c>
      <c r="Q29" s="164"/>
      <c r="R29" s="38"/>
      <c r="S29" s="10"/>
      <c r="T29" s="155"/>
      <c r="U29" s="10"/>
    </row>
    <row r="30" spans="1:21" ht="9" customHeight="1">
      <c r="A30" s="128" t="s">
        <v>49</v>
      </c>
      <c r="B30" s="136">
        <f>IF(($D30=""),"",VLOOKUP($D30,'[2]Συμμετοχές'!$A$7:$P$70,15))</f>
        <v>0</v>
      </c>
      <c r="C30" s="136">
        <f>IF(($D30=""),"",VLOOKUP($D30,'[2]Συμμετοχές'!$A$7:$P$70,16))</f>
        <v>85</v>
      </c>
      <c r="D30" s="137">
        <v>11</v>
      </c>
      <c r="E30" s="156" t="str">
        <f>UPPER(IF(($D30=""),"",VLOOKUP($D30,'[2]Συμμετοχές'!$A$7:$P$70,2)))</f>
        <v>ΞΗΡΟΥΔΑΚΗΣ</v>
      </c>
      <c r="F30" s="156" t="str">
        <f>IF(($D30=""),"",VLOOKUP($D30,'[2]Συμμετοχές'!$A$7:$P$70,3))</f>
        <v>ΙΩΑΝΝΗΣ</v>
      </c>
      <c r="G30" s="156"/>
      <c r="H30" s="131" t="str">
        <f>IF(($D30=""),"",VLOOKUP($D30,'[2]Συμμετοχές'!$A$7:$P$70,4))</f>
        <v>ΜΟΙΡΕΣ</v>
      </c>
      <c r="I30" s="142"/>
      <c r="J30" s="129" t="str">
        <f>UPPER(IF(OR((I31="a"),(I31="as")),E30,IF(OR((I31="b"),(I31="bs")),E31,)))</f>
        <v>ΞΗΡΟΥΔΑΚΗΣ</v>
      </c>
      <c r="K30" s="142"/>
      <c r="L30" s="134"/>
      <c r="M30" s="148"/>
      <c r="N30" s="134"/>
      <c r="O30" s="152"/>
      <c r="P30" s="144" t="s">
        <v>150</v>
      </c>
      <c r="Q30" s="165"/>
      <c r="R30" s="29"/>
      <c r="S30" s="10"/>
      <c r="T30" s="155"/>
      <c r="U30" s="10"/>
    </row>
    <row r="31" spans="1:21" ht="9" customHeight="1">
      <c r="A31" s="135" t="s">
        <v>50</v>
      </c>
      <c r="B31" s="136">
        <f>IF(($D31=""),"",VLOOKUP($D31,'[2]Συμμετοχές'!$A$7:$P$70,15))</f>
      </c>
      <c r="C31" s="136">
        <f>IF(($D31=""),"",VLOOKUP($D31,'[2]Συμμετοχές'!$A$7:$P$70,16))</f>
      </c>
      <c r="D31" s="137"/>
      <c r="E31" s="136">
        <f>UPPER(IF(($D31=""),"",VLOOKUP($D31,'[2]Συμμετοχές'!$A$7:$P$70,2)))</f>
      </c>
      <c r="F31" s="136">
        <f>IF(($D31=""),"",VLOOKUP($D31,'[2]Συμμετοχές'!$A$7:$P$70,3))</f>
      </c>
      <c r="G31" s="136"/>
      <c r="H31" s="131" t="s">
        <v>22</v>
      </c>
      <c r="I31" s="153" t="s">
        <v>108</v>
      </c>
      <c r="J31" s="144"/>
      <c r="K31" s="150"/>
      <c r="L31" s="141" t="s">
        <v>164</v>
      </c>
      <c r="M31" s="142"/>
      <c r="N31" s="134"/>
      <c r="O31" s="152"/>
      <c r="P31" s="146"/>
      <c r="Q31" s="134"/>
      <c r="R31" s="29"/>
      <c r="S31" s="10"/>
      <c r="T31" s="155"/>
      <c r="U31" s="10"/>
    </row>
    <row r="32" spans="1:21" ht="9" customHeight="1">
      <c r="A32" s="135" t="s">
        <v>51</v>
      </c>
      <c r="B32" s="136">
        <f>IF(($D32=""),"",VLOOKUP($D32,'[2]Συμμετοχές'!$A$7:$P$70,15))</f>
        <v>0</v>
      </c>
      <c r="C32" s="136">
        <f>IF(($D32=""),"",VLOOKUP($D32,'[2]Συμμετοχές'!$A$7:$P$70,16))</f>
        <v>0</v>
      </c>
      <c r="D32" s="137">
        <v>37</v>
      </c>
      <c r="E32" s="136" t="str">
        <f>UPPER(IF(($D32=""),"",VLOOKUP($D32,'[2]Συμμετοχές'!$A$7:$P$70,2)))</f>
        <v>ΠΆΓΚΑΛΟΣ</v>
      </c>
      <c r="F32" s="136" t="str">
        <f>IF(($D32=""),"",VLOOKUP($D32,'[2]Συμμετοχές'!$A$7:$P$70,3))</f>
        <v>ΜΙΧΆΛΗΣ</v>
      </c>
      <c r="G32" s="136"/>
      <c r="H32" s="131" t="str">
        <f>IF(($D32=""),"",VLOOKUP($D32,'[2]Συμμετοχές'!$A$7:$P$70,4))</f>
        <v>ΑΓ.ΝΙΚΟΛΑΟΣ </v>
      </c>
      <c r="I32" s="142"/>
      <c r="J32" s="129" t="str">
        <f>UPPER(IF(OR((I33="a"),(I33="as")),E32,IF(OR((I33="b"),(I33="bs")),E33,)))</f>
        <v>ΠΆΓΚΑΛΟΣ</v>
      </c>
      <c r="K32" s="143"/>
      <c r="L32" s="144" t="s">
        <v>122</v>
      </c>
      <c r="M32" s="152"/>
      <c r="N32" s="146"/>
      <c r="O32" s="152"/>
      <c r="P32" s="146"/>
      <c r="Q32" s="134"/>
      <c r="R32" s="29"/>
      <c r="S32" s="10"/>
      <c r="T32" s="155"/>
      <c r="U32" s="10"/>
    </row>
    <row r="33" spans="1:21" ht="9" customHeight="1">
      <c r="A33" s="135" t="s">
        <v>52</v>
      </c>
      <c r="B33" s="136">
        <f>IF(($D33=""),"",VLOOKUP($D33,'[2]Συμμετοχές'!$A$7:$P$70,15))</f>
      </c>
      <c r="C33" s="136">
        <f>IF(($D33=""),"",VLOOKUP($D33,'[2]Συμμετοχές'!$A$7:$P$70,16))</f>
      </c>
      <c r="D33" s="137"/>
      <c r="E33" s="136">
        <f>UPPER(IF(($D33=""),"",VLOOKUP($D33,'[2]Συμμετοχές'!$A$7:$P$70,2)))</f>
      </c>
      <c r="F33" s="136">
        <f>IF(($D33=""),"",VLOOKUP($D33,'[2]Συμμετοχές'!$A$7:$P$70,3))</f>
      </c>
      <c r="G33" s="136"/>
      <c r="H33" s="131" t="s">
        <v>22</v>
      </c>
      <c r="I33" s="153" t="s">
        <v>108</v>
      </c>
      <c r="J33" s="144"/>
      <c r="K33" s="148"/>
      <c r="L33" s="149" t="s">
        <v>26</v>
      </c>
      <c r="M33" s="150"/>
      <c r="N33" s="359" t="s">
        <v>165</v>
      </c>
      <c r="O33" s="143"/>
      <c r="P33" s="146"/>
      <c r="Q33" s="134"/>
      <c r="R33" s="29"/>
      <c r="S33" s="10"/>
      <c r="T33" s="155"/>
      <c r="U33" s="10"/>
    </row>
    <row r="34" spans="1:21" ht="9" customHeight="1">
      <c r="A34" s="135" t="s">
        <v>53</v>
      </c>
      <c r="B34" s="136">
        <f>IF(($D34=""),"",VLOOKUP($D34,'[2]Συμμετοχές'!$A$7:$P$70,15))</f>
      </c>
      <c r="C34" s="136">
        <f>IF(($D34=""),"",VLOOKUP($D34,'[2]Συμμετοχές'!$A$7:$P$70,16))</f>
      </c>
      <c r="D34" s="137"/>
      <c r="E34" s="136">
        <f>UPPER(IF(($D34=""),"",VLOOKUP($D34,'[2]Συμμετοχές'!$A$7:$P$70,2)))</f>
      </c>
      <c r="F34" s="136">
        <f>IF(($D34=""),"",VLOOKUP($D34,'[2]Συμμετοχές'!$A$7:$P$70,3))</f>
      </c>
      <c r="G34" s="136"/>
      <c r="H34" s="131" t="s">
        <v>22</v>
      </c>
      <c r="I34" s="142"/>
      <c r="J34" s="129" t="str">
        <f>UPPER(IF(OR((I35="a"),(I35="as")),E34,IF(OR((I35="b"),(I35="bs")),E35,)))</f>
        <v>ΤΑΜΙΩΛΑΚΗΣ</v>
      </c>
      <c r="K34" s="142"/>
      <c r="L34" s="151"/>
      <c r="M34" s="152"/>
      <c r="N34" s="34" t="s">
        <v>167</v>
      </c>
      <c r="O34" s="157"/>
      <c r="P34" s="134"/>
      <c r="Q34" s="134"/>
      <c r="R34" s="29"/>
      <c r="S34" s="10"/>
      <c r="T34" s="155"/>
      <c r="U34" s="10"/>
    </row>
    <row r="35" spans="1:21" ht="9" customHeight="1">
      <c r="A35" s="135" t="s">
        <v>54</v>
      </c>
      <c r="B35" s="136">
        <f>IF(($D35=""),"",VLOOKUP($D35,'[2]Συμμετοχές'!$A$7:$P$70,15))</f>
        <v>0</v>
      </c>
      <c r="C35" s="136">
        <f>IF(($D35=""),"",VLOOKUP($D35,'[2]Συμμετοχές'!$A$7:$P$70,16))</f>
        <v>30</v>
      </c>
      <c r="D35" s="137">
        <v>23</v>
      </c>
      <c r="E35" s="136" t="str">
        <f>UPPER(IF(($D35=""),"",VLOOKUP($D35,'[2]Συμμετοχές'!$A$7:$P$70,2)))</f>
        <v>ΤΑΜΙΩΛΑΚΗΣ</v>
      </c>
      <c r="F35" s="136" t="str">
        <f>IF(($D35=""),"",VLOOKUP($D35,'[2]Συμμετοχές'!$A$7:$P$70,3))</f>
        <v>ΦΩΤΙΟΣ</v>
      </c>
      <c r="G35" s="136"/>
      <c r="H35" s="131" t="str">
        <f>IF(($D35=""),"",VLOOKUP($D35,'[2]Συμμετοχές'!$A$7:$P$70,4))</f>
        <v>ΗΡΑΚΛΕΙΟ</v>
      </c>
      <c r="I35" s="147" t="s">
        <v>109</v>
      </c>
      <c r="J35" s="144"/>
      <c r="K35" s="150"/>
      <c r="L35" s="141" t="s">
        <v>165</v>
      </c>
      <c r="M35" s="143"/>
      <c r="N35" s="166" t="s">
        <v>55</v>
      </c>
      <c r="O35" s="167"/>
      <c r="P35" s="168" t="s">
        <v>56</v>
      </c>
      <c r="Q35" s="169"/>
      <c r="R35" s="29"/>
      <c r="S35" s="10"/>
      <c r="T35" s="155"/>
      <c r="U35" s="10"/>
    </row>
    <row r="36" spans="1:21" ht="9" customHeight="1">
      <c r="A36" s="135" t="s">
        <v>57</v>
      </c>
      <c r="B36" s="136">
        <f>IF(($D36=""),"",VLOOKUP($D36,'[2]Συμμετοχές'!$A$7:$P$70,15))</f>
      </c>
      <c r="C36" s="136">
        <f>IF(($D36=""),"",VLOOKUP($D36,'[2]Συμμετοχές'!$A$7:$P$70,16))</f>
      </c>
      <c r="D36" s="137"/>
      <c r="E36" s="136">
        <f>UPPER(IF(($D36=""),"",VLOOKUP($D36,'[2]Συμμετοχές'!$A$7:$P$70,2)))</f>
      </c>
      <c r="F36" s="136">
        <f>IF(($D36=""),"",VLOOKUP($D36,'[2]Συμμετοχές'!$A$7:$P$70,3))</f>
      </c>
      <c r="G36" s="136"/>
      <c r="H36" s="131" t="s">
        <v>22</v>
      </c>
      <c r="I36" s="142"/>
      <c r="J36" s="129" t="str">
        <f>UPPER(IF(OR((I37="a"),(I37="as")),E36,IF(OR((I37="b"),(I37="bs")),E37,)))</f>
        <v>ΠΤΕΡΟΥΔΗΣ</v>
      </c>
      <c r="K36" s="143"/>
      <c r="L36" s="144" t="s">
        <v>166</v>
      </c>
      <c r="M36" s="157"/>
      <c r="N36" s="170" t="s">
        <v>155</v>
      </c>
      <c r="O36" s="171"/>
      <c r="P36" s="168"/>
      <c r="Q36" s="169"/>
      <c r="R36" s="29"/>
      <c r="S36" s="10"/>
      <c r="T36" s="10"/>
      <c r="U36" s="10"/>
    </row>
    <row r="37" spans="1:21" ht="9" customHeight="1">
      <c r="A37" s="128" t="s">
        <v>58</v>
      </c>
      <c r="B37" s="136">
        <f>IF(($D37=""),"",VLOOKUP($D37,'[2]Συμμετοχές'!$A$7:$P$70,15))</f>
        <v>0</v>
      </c>
      <c r="C37" s="136">
        <f>IF(($D37=""),"",VLOOKUP($D37,'[2]Συμμετοχές'!$A$7:$P$70,16))</f>
        <v>210</v>
      </c>
      <c r="D37" s="137">
        <v>6</v>
      </c>
      <c r="E37" s="156" t="str">
        <f>UPPER(IF(($D37=""),"",VLOOKUP($D37,'[2]Συμμετοχές'!$A$7:$P$70,2)))</f>
        <v>ΠΤΕΡΟΥΔΗΣ</v>
      </c>
      <c r="F37" s="156" t="str">
        <f>IF(($D37=""),"",VLOOKUP($D37,'[2]Συμμετοχές'!$A$7:$P$70,3))</f>
        <v>ΕΥΑΓΓΕΛΟΣ</v>
      </c>
      <c r="G37" s="156"/>
      <c r="H37" s="131" t="str">
        <f>IF(($D37=""),"",VLOOKUP($D37,'[2]Συμμετοχές'!$A$7:$P$70,4))</f>
        <v>ΗΡΑΚΛΕΙΟ</v>
      </c>
      <c r="I37" s="153" t="s">
        <v>109</v>
      </c>
      <c r="J37" s="144"/>
      <c r="K37" s="148"/>
      <c r="L37" s="361"/>
      <c r="M37" s="172"/>
      <c r="N37" s="173" t="s">
        <v>26</v>
      </c>
      <c r="O37" s="150"/>
      <c r="P37" s="174" t="s">
        <v>174</v>
      </c>
      <c r="Q37" s="175"/>
      <c r="R37" s="29"/>
      <c r="S37" s="10"/>
      <c r="T37" s="10"/>
      <c r="U37" s="10"/>
    </row>
    <row r="38" spans="1:21" ht="9" customHeight="1">
      <c r="A38" s="128" t="s">
        <v>59</v>
      </c>
      <c r="B38" s="136">
        <f>IF(($D38=""),"",VLOOKUP($D38,'[2]Συμμετοχές'!$A$7:$P$70,15))</f>
        <v>0</v>
      </c>
      <c r="C38" s="136">
        <f>IF(($D38=""),"",VLOOKUP($D38,'[2]Συμμετοχές'!$A$7:$P$70,16))</f>
        <v>205</v>
      </c>
      <c r="D38" s="137">
        <v>7</v>
      </c>
      <c r="E38" s="156" t="str">
        <f>UPPER(IF(($D38=""),"",VLOOKUP($D38,'[2]Συμμετοχές'!$A$7:$P$70,2)))</f>
        <v>ΚΑΛΛΕΡΓΗΣ</v>
      </c>
      <c r="F38" s="156" t="str">
        <f>IF(($D38=""),"",VLOOKUP($D38,'[2]Συμμετοχές'!$A$7:$P$70,3))</f>
        <v>ΙΑΚΟΒΟΣ</v>
      </c>
      <c r="G38" s="156"/>
      <c r="H38" s="131" t="str">
        <f>IF(($D38=""),"",VLOOKUP($D38,'[2]Συμμετοχές'!$A$7:$P$70,4))</f>
        <v>ΗΡΑΚΛΕΙΟ</v>
      </c>
      <c r="I38" s="142"/>
      <c r="J38" s="129" t="str">
        <f>UPPER(IF(OR((I39="a"),(I39="as")),E38,IF(OR((I39="b"),(I39="bs")),E39,)))</f>
        <v>ΚΑΛΛΕΡΓΗΣ</v>
      </c>
      <c r="K38" s="142"/>
      <c r="L38" s="134"/>
      <c r="M38" s="172"/>
      <c r="N38" s="45" t="s">
        <v>174</v>
      </c>
      <c r="O38" s="176"/>
      <c r="P38" s="177" t="s">
        <v>185</v>
      </c>
      <c r="Q38" s="178"/>
      <c r="R38" s="29"/>
      <c r="S38" s="10"/>
      <c r="T38" s="10"/>
      <c r="U38" s="10"/>
    </row>
    <row r="39" spans="1:21" ht="9" customHeight="1">
      <c r="A39" s="135" t="s">
        <v>60</v>
      </c>
      <c r="B39" s="136">
        <f>IF(($D39=""),"",VLOOKUP($D39,'[2]Συμμετοχές'!$A$7:$P$70,15))</f>
      </c>
      <c r="C39" s="136">
        <f>IF(($D39=""),"",VLOOKUP($D39,'[2]Συμμετοχές'!$A$7:$P$70,16))</f>
      </c>
      <c r="D39" s="137"/>
      <c r="E39" s="136">
        <f>UPPER(IF(($D39=""),"",VLOOKUP($D39,'[2]Συμμετοχές'!$A$7:$P$70,2)))</f>
      </c>
      <c r="F39" s="136">
        <f>IF(($D39=""),"",VLOOKUP($D39,'[2]Συμμετοχές'!$A$7:$P$70,3))</f>
      </c>
      <c r="G39" s="136"/>
      <c r="H39" s="131" t="s">
        <v>22</v>
      </c>
      <c r="I39" s="153" t="s">
        <v>108</v>
      </c>
      <c r="J39" s="144"/>
      <c r="K39" s="150"/>
      <c r="L39" s="141" t="s">
        <v>169</v>
      </c>
      <c r="M39" s="142"/>
      <c r="N39" s="178"/>
      <c r="O39" s="167"/>
      <c r="P39" s="169"/>
      <c r="Q39" s="169"/>
      <c r="R39" s="29"/>
      <c r="S39" s="10"/>
      <c r="T39" s="10"/>
      <c r="U39" s="10"/>
    </row>
    <row r="40" spans="1:21" ht="9" customHeight="1">
      <c r="A40" s="135" t="s">
        <v>61</v>
      </c>
      <c r="B40" s="136">
        <f>IF(($D40=""),"",VLOOKUP($D40,'[2]Συμμετοχές'!$A$7:$P$70,15))</f>
        <v>0</v>
      </c>
      <c r="C40" s="136">
        <f>IF(($D40=""),"",VLOOKUP($D40,'[2]Συμμετοχές'!$A$7:$P$70,16))</f>
        <v>10</v>
      </c>
      <c r="D40" s="137">
        <v>31</v>
      </c>
      <c r="E40" s="136" t="str">
        <f>UPPER(IF(($D40=""),"",VLOOKUP($D40,'[2]Συμμετοχές'!$A$7:$P$70,2)))</f>
        <v>ΛΟΥΚΑΚΗΣ</v>
      </c>
      <c r="F40" s="136" t="str">
        <f>IF(($D40=""),"",VLOOKUP($D40,'[2]Συμμετοχές'!$A$7:$P$70,3))</f>
        <v>ΑΝΤΩΝΗΣ</v>
      </c>
      <c r="G40" s="136"/>
      <c r="H40" s="131" t="str">
        <f>IF(($D40=""),"",VLOOKUP($D40,'[2]Συμμετοχές'!$A$7:$P$70,4))</f>
        <v>ΑΓ.ΝΙΚΟΛΑΟΣ </v>
      </c>
      <c r="I40" s="142"/>
      <c r="J40" s="129" t="str">
        <f>UPPER(IF(OR((I41="a"),(I41="as")),E40,IF(OR((I41="b"),(I41="bs")),E41,)))</f>
        <v>ΛΟΥΚΑΚΗΣ</v>
      </c>
      <c r="K40" s="143"/>
      <c r="L40" s="144" t="s">
        <v>139</v>
      </c>
      <c r="M40" s="152"/>
      <c r="N40" s="179"/>
      <c r="O40" s="167"/>
      <c r="P40" s="169"/>
      <c r="Q40" s="169"/>
      <c r="R40" s="29"/>
      <c r="S40" s="10"/>
      <c r="T40" s="10"/>
      <c r="U40" s="10"/>
    </row>
    <row r="41" spans="1:21" ht="9" customHeight="1">
      <c r="A41" s="135" t="s">
        <v>62</v>
      </c>
      <c r="B41" s="136">
        <f>IF(($D41=""),"",VLOOKUP($D41,'[2]Συμμετοχές'!$A$7:$P$70,15))</f>
      </c>
      <c r="C41" s="136">
        <f>IF(($D41=""),"",VLOOKUP($D41,'[2]Συμμετοχές'!$A$7:$P$70,16))</f>
      </c>
      <c r="D41" s="137"/>
      <c r="E41" s="136">
        <f>UPPER(IF(($D41=""),"",VLOOKUP($D41,'[2]Συμμετοχές'!$A$7:$P$70,2)))</f>
      </c>
      <c r="F41" s="136">
        <f>IF(($D41=""),"",VLOOKUP($D41,'[2]Συμμετοχές'!$A$7:$P$70,3))</f>
      </c>
      <c r="G41" s="136"/>
      <c r="H41" s="131" t="s">
        <v>22</v>
      </c>
      <c r="I41" s="147" t="s">
        <v>108</v>
      </c>
      <c r="J41" s="144"/>
      <c r="K41" s="148"/>
      <c r="L41" s="149" t="s">
        <v>26</v>
      </c>
      <c r="M41" s="150"/>
      <c r="N41" s="141" t="s">
        <v>169</v>
      </c>
      <c r="O41" s="142"/>
      <c r="P41" s="134"/>
      <c r="Q41" s="134"/>
      <c r="R41" s="29"/>
      <c r="S41" s="10"/>
      <c r="T41" s="10"/>
      <c r="U41" s="10"/>
    </row>
    <row r="42" spans="1:21" ht="9" customHeight="1">
      <c r="A42" s="135" t="s">
        <v>63</v>
      </c>
      <c r="B42" s="136">
        <f>IF(($D42=""),"",VLOOKUP($D42,'[2]Συμμετοχές'!$A$7:$P$70,15))</f>
        <v>0</v>
      </c>
      <c r="C42" s="136">
        <f>IF(($D42=""),"",VLOOKUP($D42,'[2]Συμμετοχές'!$A$7:$P$70,16))</f>
        <v>0</v>
      </c>
      <c r="D42" s="137">
        <v>38</v>
      </c>
      <c r="E42" s="136" t="str">
        <f>UPPER(IF(($D42=""),"",VLOOKUP($D42,'[2]Συμμετοχές'!$A$7:$P$70,2)))</f>
        <v>ΚΟΥΜΠΕΡ</v>
      </c>
      <c r="F42" s="136" t="str">
        <f>IF(($D42=""),"",VLOOKUP($D42,'[2]Συμμετοχές'!$A$7:$P$70,3))</f>
        <v>ΜΠΕΡΝΤ</v>
      </c>
      <c r="G42" s="136"/>
      <c r="H42" s="131" t="str">
        <f>IF(($D42=""),"",VLOOKUP($D42,'[2]Συμμετοχές'!$A$7:$P$70,4))</f>
        <v>ΙΕΡΑΠΕΤΡΑ</v>
      </c>
      <c r="I42" s="142"/>
      <c r="J42" s="129">
        <f>UPPER(IF(OR((I43="a"),(I43="as")),E42,IF(OR((I43="b"),(I43="bs")),E43,)))</f>
      </c>
      <c r="K42" s="142"/>
      <c r="L42" s="151"/>
      <c r="M42" s="152"/>
      <c r="N42" s="144" t="s">
        <v>149</v>
      </c>
      <c r="O42" s="152"/>
      <c r="P42" s="146"/>
      <c r="Q42" s="134"/>
      <c r="R42" s="29"/>
      <c r="S42" s="10"/>
      <c r="T42" s="10"/>
      <c r="U42" s="10"/>
    </row>
    <row r="43" spans="1:21" ht="9" customHeight="1">
      <c r="A43" s="135" t="s">
        <v>64</v>
      </c>
      <c r="B43" s="136">
        <f>IF(($D43=""),"",VLOOKUP($D43,'[2]Συμμετοχές'!$A$7:$P$70,15))</f>
        <v>0</v>
      </c>
      <c r="C43" s="136">
        <f>IF(($D43=""),"",VLOOKUP($D43,'[2]Συμμετοχές'!$A$7:$P$70,16))</f>
        <v>10</v>
      </c>
      <c r="D43" s="137">
        <v>34</v>
      </c>
      <c r="E43" s="136" t="str">
        <f>UPPER(IF(($D43=""),"",VLOOKUP($D43,'[2]Συμμετοχές'!$A$7:$P$70,2)))</f>
        <v>ΚΟΚΑΚΗΣ</v>
      </c>
      <c r="F43" s="136" t="str">
        <f>IF(($D43=""),"",VLOOKUP($D43,'[2]Συμμετοχές'!$A$7:$P$70,3))</f>
        <v>ΣΤΥΛΙΑΝΟΣ</v>
      </c>
      <c r="G43" s="136"/>
      <c r="H43" s="131" t="str">
        <f>IF(($D43=""),"",VLOOKUP($D43,'[2]Συμμετοχές'!$A$7:$P$70,4))</f>
        <v>ΧΑΝΙΑ</v>
      </c>
      <c r="I43" s="153"/>
      <c r="J43" s="144"/>
      <c r="K43" s="150"/>
      <c r="L43" s="141" t="s">
        <v>170</v>
      </c>
      <c r="M43" s="143"/>
      <c r="N43" s="146"/>
      <c r="O43" s="152"/>
      <c r="P43" s="146"/>
      <c r="Q43" s="134"/>
      <c r="R43" s="29"/>
      <c r="S43" s="10"/>
      <c r="T43" s="10"/>
      <c r="U43" s="10"/>
    </row>
    <row r="44" spans="1:21" ht="9" customHeight="1">
      <c r="A44" s="135" t="s">
        <v>65</v>
      </c>
      <c r="B44" s="136">
        <f>IF(($D44=""),"",VLOOKUP($D44,'[2]Συμμετοχές'!$A$7:$P$70,15))</f>
      </c>
      <c r="C44" s="136">
        <f>IF(($D44=""),"",VLOOKUP($D44,'[2]Συμμετοχές'!$A$7:$P$70,16))</f>
      </c>
      <c r="D44" s="137"/>
      <c r="E44" s="136">
        <f>UPPER(IF(($D44=""),"",VLOOKUP($D44,'[2]Συμμετοχές'!$A$7:$P$70,2)))</f>
      </c>
      <c r="F44" s="136">
        <f>IF(($D44=""),"",VLOOKUP($D44,'[2]Συμμετοχές'!$A$7:$P$70,3))</f>
      </c>
      <c r="G44" s="136"/>
      <c r="H44" s="131" t="s">
        <v>22</v>
      </c>
      <c r="I44" s="142"/>
      <c r="J44" s="129" t="str">
        <f>UPPER(IF(OR((I45="a"),(I45="as")),E44,IF(OR((I45="b"),(I45="bs")),E45,)))</f>
        <v>ΜΑΣΤΡΑΝΤΩΝΑΚΗΣ </v>
      </c>
      <c r="K44" s="143"/>
      <c r="L44" s="144" t="s">
        <v>122</v>
      </c>
      <c r="M44" s="148"/>
      <c r="N44" s="134"/>
      <c r="O44" s="152"/>
      <c r="P44" s="146"/>
      <c r="Q44" s="134"/>
      <c r="R44" s="29"/>
      <c r="S44" s="10"/>
      <c r="T44" s="10"/>
      <c r="U44" s="10"/>
    </row>
    <row r="45" spans="1:21" ht="9" customHeight="1">
      <c r="A45" s="128" t="s">
        <v>67</v>
      </c>
      <c r="B45" s="136">
        <f>IF(($D45=""),"",VLOOKUP($D45,'[2]Συμμετοχές'!$A$7:$P$70,15))</f>
        <v>0</v>
      </c>
      <c r="C45" s="136">
        <f>IF(($D45=""),"",VLOOKUP($D45,'[2]Συμμετοχές'!$A$7:$P$70,16))</f>
        <v>85</v>
      </c>
      <c r="D45" s="137">
        <v>12</v>
      </c>
      <c r="E45" s="156" t="str">
        <f>UPPER(IF(($D45=""),"",VLOOKUP($D45,'[2]Συμμετοχές'!$A$7:$P$70,2)))</f>
        <v>ΜΑΣΤΡΑΝΤΩΝΑΚΗΣ </v>
      </c>
      <c r="F45" s="156" t="str">
        <f>IF(($D45=""),"",VLOOKUP($D45,'[2]Συμμετοχές'!$A$7:$P$70,3))</f>
        <v>ΚΩΣΤΑΣ</v>
      </c>
      <c r="G45" s="156"/>
      <c r="H45" s="131" t="str">
        <f>IF(($D45=""),"",VLOOKUP($D45,'[2]Συμμετοχές'!$A$7:$P$70,4))</f>
        <v>ΗΡΑΚΛΕΙΟ</v>
      </c>
      <c r="I45" s="153" t="s">
        <v>109</v>
      </c>
      <c r="J45" s="144"/>
      <c r="K45" s="148"/>
      <c r="L45" s="134"/>
      <c r="M45" s="148"/>
      <c r="N45" s="149" t="s">
        <v>26</v>
      </c>
      <c r="O45" s="150"/>
      <c r="P45" s="141" t="s">
        <v>174</v>
      </c>
      <c r="Q45" s="133"/>
      <c r="R45" s="29"/>
      <c r="S45" s="10"/>
      <c r="T45" s="10"/>
      <c r="U45" s="10"/>
    </row>
    <row r="46" spans="1:21" ht="9" customHeight="1">
      <c r="A46" s="128" t="s">
        <v>68</v>
      </c>
      <c r="B46" s="136">
        <f>IF(($D46=""),"",VLOOKUP($D46,'[2]Συμμετοχές'!$A$7:$P$70,15))</f>
        <v>0</v>
      </c>
      <c r="C46" s="136">
        <f>IF(($D46=""),"",VLOOKUP($D46,'[2]Συμμετοχές'!$A$7:$P$70,16))</f>
        <v>60</v>
      </c>
      <c r="D46" s="137">
        <v>15</v>
      </c>
      <c r="E46" s="156" t="str">
        <f>UPPER(IF(($D46=""),"",VLOOKUP($D46,'[2]Συμμετοχές'!$A$7:$P$70,2)))</f>
        <v>ΣΙΓΑΝΟΣ</v>
      </c>
      <c r="F46" s="156" t="str">
        <f>IF(($D46=""),"",VLOOKUP($D46,'[2]Συμμετοχές'!$A$7:$P$70,3))</f>
        <v>ΜΑΝΟΣ</v>
      </c>
      <c r="G46" s="156"/>
      <c r="H46" s="131" t="str">
        <f>IF(($D46=""),"",VLOOKUP($D46,'[2]Συμμετοχές'!$A$7:$P$70,4))</f>
        <v>ΙΕΡΑΠΕΤΡΑ</v>
      </c>
      <c r="I46" s="142"/>
      <c r="J46" s="129" t="str">
        <f>UPPER(IF(OR((I47="a"),(I47="as")),E46,IF(OR((I47="b"),(I47="bs")),E47,)))</f>
        <v>ΣΙΓΑΝΟΣ</v>
      </c>
      <c r="K46" s="142"/>
      <c r="L46" s="134"/>
      <c r="M46" s="148"/>
      <c r="N46" s="134"/>
      <c r="O46" s="152"/>
      <c r="P46" s="144" t="s">
        <v>137</v>
      </c>
      <c r="Q46" s="145"/>
      <c r="R46" s="38"/>
      <c r="S46" s="10"/>
      <c r="T46" s="10"/>
      <c r="U46" s="10"/>
    </row>
    <row r="47" spans="1:21" ht="9" customHeight="1">
      <c r="A47" s="135" t="s">
        <v>69</v>
      </c>
      <c r="B47" s="136">
        <f>IF(($D47=""),"",VLOOKUP($D47,'[2]Συμμετοχές'!$A$7:$P$70,15))</f>
      </c>
      <c r="C47" s="136">
        <f>IF(($D47=""),"",VLOOKUP($D47,'[2]Συμμετοχές'!$A$7:$P$70,16))</f>
      </c>
      <c r="D47" s="137"/>
      <c r="E47" s="136">
        <f>UPPER(IF(($D47=""),"",VLOOKUP($D47,'[2]Συμμετοχές'!$A$7:$P$70,2)))</f>
      </c>
      <c r="F47" s="136">
        <f>IF(($D47=""),"",VLOOKUP($D47,'[2]Συμμετοχές'!$A$7:$P$70,3))</f>
      </c>
      <c r="G47" s="136"/>
      <c r="H47" s="131" t="s">
        <v>22</v>
      </c>
      <c r="I47" s="153" t="s">
        <v>108</v>
      </c>
      <c r="J47" s="139"/>
      <c r="K47" s="150"/>
      <c r="L47" s="141" t="s">
        <v>171</v>
      </c>
      <c r="M47" s="142"/>
      <c r="N47" s="134"/>
      <c r="O47" s="152"/>
      <c r="P47" s="146"/>
      <c r="Q47" s="154"/>
      <c r="R47" s="38"/>
      <c r="S47" s="10"/>
      <c r="T47" s="10"/>
      <c r="U47" s="10"/>
    </row>
    <row r="48" spans="1:21" ht="9" customHeight="1">
      <c r="A48" s="135" t="s">
        <v>70</v>
      </c>
      <c r="B48" s="136">
        <f>IF(($D48=""),"",VLOOKUP($D48,'[2]Συμμετοχές'!$A$7:$P$70,15))</f>
        <v>0</v>
      </c>
      <c r="C48" s="136">
        <f>IF(($D48=""),"",VLOOKUP($D48,'[2]Συμμετοχές'!$A$7:$P$70,16))</f>
        <v>40</v>
      </c>
      <c r="D48" s="137">
        <v>17</v>
      </c>
      <c r="E48" s="136" t="str">
        <f>UPPER(IF(($D48=""),"",VLOOKUP($D48,'[2]Συμμετοχές'!$A$7:$P$70,2)))</f>
        <v>ΣΠΥΡΟΠΟΥΛΟΣ </v>
      </c>
      <c r="F48" s="136" t="str">
        <f>IF(($D48=""),"",VLOOKUP($D48,'[2]Συμμετοχές'!$A$7:$P$70,3))</f>
        <v>ΔΙΟΓΕΝΗΣ</v>
      </c>
      <c r="G48" s="136"/>
      <c r="H48" s="131" t="str">
        <f>IF(($D48=""),"",VLOOKUP($D48,'[2]Συμμετοχές'!$A$7:$P$70,4))</f>
        <v>ΡΕΘΥΜΝΟ</v>
      </c>
      <c r="I48" s="142"/>
      <c r="J48" s="129" t="str">
        <f>UPPER(IF(OR((I49="a"),(I49="as")),E48,IF(OR((I49="b"),(I49="bs")),E49,)))</f>
        <v>ΣΠΥΡΟΠΟΥΛΟΣ </v>
      </c>
      <c r="K48" s="143"/>
      <c r="L48" s="144" t="s">
        <v>168</v>
      </c>
      <c r="M48" s="152"/>
      <c r="N48" s="146"/>
      <c r="O48" s="152"/>
      <c r="P48" s="146"/>
      <c r="Q48" s="154"/>
      <c r="R48" s="38"/>
      <c r="S48" s="10"/>
      <c r="T48" s="10"/>
      <c r="U48" s="10"/>
    </row>
    <row r="49" spans="1:21" ht="9" customHeight="1">
      <c r="A49" s="135" t="s">
        <v>71</v>
      </c>
      <c r="B49" s="136">
        <f>IF(($D49=""),"",VLOOKUP($D49,'[2]Συμμετοχές'!$A$7:$P$70,15))</f>
      </c>
      <c r="C49" s="136">
        <f>IF(($D49=""),"",VLOOKUP($D49,'[2]Συμμετοχές'!$A$7:$P$70,16))</f>
      </c>
      <c r="D49" s="137"/>
      <c r="E49" s="136">
        <f>UPPER(IF(($D49=""),"",VLOOKUP($D49,'[2]Συμμετοχές'!$A$7:$P$70,2)))</f>
      </c>
      <c r="F49" s="136">
        <f>IF(($D49=""),"",VLOOKUP($D49,'[2]Συμμετοχές'!$A$7:$P$70,3))</f>
      </c>
      <c r="G49" s="136"/>
      <c r="H49" s="131" t="s">
        <v>22</v>
      </c>
      <c r="I49" s="153" t="s">
        <v>108</v>
      </c>
      <c r="J49" s="144"/>
      <c r="K49" s="148"/>
      <c r="L49" s="149" t="s">
        <v>26</v>
      </c>
      <c r="M49" s="150"/>
      <c r="N49" s="359" t="s">
        <v>174</v>
      </c>
      <c r="O49" s="143"/>
      <c r="P49" s="146"/>
      <c r="Q49" s="154"/>
      <c r="R49" s="38"/>
      <c r="S49" s="10"/>
      <c r="T49" s="10"/>
      <c r="U49" s="10"/>
    </row>
    <row r="50" spans="1:21" ht="9" customHeight="1">
      <c r="A50" s="135" t="s">
        <v>72</v>
      </c>
      <c r="B50" s="136">
        <f>IF(($D50=""),"",VLOOKUP($D50,'[2]Συμμετοχές'!$A$7:$P$70,15))</f>
        <v>0</v>
      </c>
      <c r="C50" s="136">
        <f>IF(($D50=""),"",VLOOKUP($D50,'[2]Συμμετοχές'!$A$7:$P$70,16))</f>
        <v>20</v>
      </c>
      <c r="D50" s="137">
        <v>25</v>
      </c>
      <c r="E50" s="136" t="str">
        <f>UPPER(IF(($D50=""),"",VLOOKUP($D50,'[2]Συμμετοχές'!$A$7:$P$70,2)))</f>
        <v>ΨΑΡΙΑΗΣ</v>
      </c>
      <c r="F50" s="136" t="str">
        <f>IF(($D50=""),"",VLOOKUP($D50,'[2]Συμμετοχές'!$A$7:$P$70,3))</f>
        <v>Δημητριος</v>
      </c>
      <c r="G50" s="136"/>
      <c r="H50" s="131" t="str">
        <f>IF(($D50=""),"",VLOOKUP($D50,'[2]Συμμετοχές'!$A$7:$P$70,4))</f>
        <v>ΕΛΟΥΝΤΑ</v>
      </c>
      <c r="I50" s="142"/>
      <c r="J50" s="129" t="s">
        <v>172</v>
      </c>
      <c r="K50" s="142"/>
      <c r="L50" s="151"/>
      <c r="M50" s="152"/>
      <c r="N50" s="34" t="s">
        <v>125</v>
      </c>
      <c r="O50" s="148"/>
      <c r="P50" s="134"/>
      <c r="Q50" s="154"/>
      <c r="R50" s="38"/>
      <c r="S50" s="10"/>
      <c r="T50" s="10"/>
      <c r="U50" s="10"/>
    </row>
    <row r="51" spans="1:21" ht="9" customHeight="1">
      <c r="A51" s="135" t="s">
        <v>73</v>
      </c>
      <c r="B51" s="136">
        <f>IF(($D51=""),"",VLOOKUP($D51,'[2]Συμμετοχές'!$A$7:$P$70,15))</f>
        <v>0</v>
      </c>
      <c r="C51" s="136">
        <f>IF(($D51=""),"",VLOOKUP($D51,'[2]Συμμετοχές'!$A$7:$P$70,16))</f>
        <v>10</v>
      </c>
      <c r="D51" s="137">
        <v>32</v>
      </c>
      <c r="E51" s="136" t="str">
        <f>UPPER(IF(($D51=""),"",VLOOKUP($D51,'[2]Συμμετοχές'!$A$7:$P$70,2)))</f>
        <v>ΠΕΡΔΙΚΑΚΗΣ</v>
      </c>
      <c r="F51" s="136" t="str">
        <f>IF(($D51=""),"",VLOOKUP($D51,'[2]Συμμετοχές'!$A$7:$P$70,3))</f>
        <v>ΠΑΝΤΕΛΗΣ</v>
      </c>
      <c r="G51" s="136"/>
      <c r="H51" s="131" t="str">
        <f>IF(($D51=""),"",VLOOKUP($D51,'[2]Συμμετοχές'!$A$7:$P$70,4))</f>
        <v>ΙΕΡΑΠΕΤΡΑ</v>
      </c>
      <c r="I51" s="147"/>
      <c r="J51" s="144" t="s">
        <v>173</v>
      </c>
      <c r="K51" s="150"/>
      <c r="L51" s="141" t="s">
        <v>175</v>
      </c>
      <c r="M51" s="143"/>
      <c r="N51" s="146"/>
      <c r="O51" s="148"/>
      <c r="P51" s="134"/>
      <c r="Q51" s="154"/>
      <c r="R51" s="38"/>
      <c r="S51" s="10"/>
      <c r="T51" s="10"/>
      <c r="U51" s="10"/>
    </row>
    <row r="52" spans="1:21" ht="9" customHeight="1">
      <c r="A52" s="135" t="s">
        <v>74</v>
      </c>
      <c r="B52" s="136">
        <f>IF(($D52=""),"",VLOOKUP($D52,'[2]Συμμετοχές'!$A$7:$P$70,15))</f>
      </c>
      <c r="C52" s="136">
        <f>IF(($D52=""),"",VLOOKUP($D52,'[2]Συμμετοχές'!$A$7:$P$70,16))</f>
      </c>
      <c r="D52" s="137"/>
      <c r="E52" s="136">
        <f>UPPER(IF(($D52=""),"",VLOOKUP($D52,'[2]Συμμετοχές'!$A$7:$P$70,2)))</f>
      </c>
      <c r="F52" s="136">
        <f>IF(($D52=""),"",VLOOKUP($D52,'[2]Συμμετοχές'!$A$7:$P$70,3))</f>
      </c>
      <c r="G52" s="136"/>
      <c r="H52" s="131" t="s">
        <v>22</v>
      </c>
      <c r="I52" s="142"/>
      <c r="J52" s="129" t="str">
        <f>UPPER(IF(OR((I53="a"),(I53="as")),E52,IF(OR((I53="b"),(I53="bs")),E53,)))</f>
        <v>ΝΕΚΤΆΡΙΟΣ</v>
      </c>
      <c r="K52" s="143"/>
      <c r="L52" s="144" t="s">
        <v>174</v>
      </c>
      <c r="M52" s="148"/>
      <c r="N52" s="134"/>
      <c r="O52" s="148"/>
      <c r="P52" s="134"/>
      <c r="Q52" s="154"/>
      <c r="R52" s="38"/>
      <c r="S52" s="10"/>
      <c r="T52" s="10"/>
      <c r="U52" s="10"/>
    </row>
    <row r="53" spans="1:21" ht="9" customHeight="1">
      <c r="A53" s="128" t="s">
        <v>75</v>
      </c>
      <c r="B53" s="136">
        <f>IF(($D53=""),"",VLOOKUP($D53,'[2]Συμμετοχές'!$A$7:$P$70,15))</f>
        <v>0</v>
      </c>
      <c r="C53" s="136">
        <f>IF(($D53=""),"",VLOOKUP($D53,'[2]Συμμετοχές'!$A$7:$P$70,16))</f>
        <v>250</v>
      </c>
      <c r="D53" s="137">
        <v>4</v>
      </c>
      <c r="E53" s="156" t="str">
        <f>UPPER(IF(($D53=""),"",VLOOKUP($D53,'[2]Συμμετοχές'!$A$7:$P$70,2)))</f>
        <v>ΝΕΚΤΆΡΙΟΣ</v>
      </c>
      <c r="F53" s="156" t="str">
        <f>IF(($D53=""),"",VLOOKUP($D53,'[2]Συμμετοχές'!$A$7:$P$70,3))</f>
        <v>ΠΑΝΑΓΙΏΤΗΣ</v>
      </c>
      <c r="G53" s="156"/>
      <c r="H53" s="131" t="str">
        <f>IF(($D53=""),"",VLOOKUP($D53,'[2]Συμμετοχές'!$A$7:$P$70,4))</f>
        <v>ΗΡΑΚΛΕΙΟ</v>
      </c>
      <c r="I53" s="153" t="s">
        <v>109</v>
      </c>
      <c r="J53" s="144"/>
      <c r="K53" s="148"/>
      <c r="L53" s="134"/>
      <c r="M53" s="157"/>
      <c r="N53" s="158" t="s">
        <v>76</v>
      </c>
      <c r="O53" s="159"/>
      <c r="P53" s="129" t="s">
        <v>174</v>
      </c>
      <c r="Q53" s="160"/>
      <c r="R53" s="38"/>
      <c r="S53" s="10"/>
      <c r="T53" s="10"/>
      <c r="U53" s="10"/>
    </row>
    <row r="54" spans="1:21" ht="9" customHeight="1">
      <c r="A54" s="128" t="s">
        <v>77</v>
      </c>
      <c r="B54" s="136">
        <f>IF(($D54=""),"",VLOOKUP($D54,'[2]Συμμετοχές'!$A$7:$P$70,15))</f>
        <v>0</v>
      </c>
      <c r="C54" s="136">
        <f>IF(($D54=""),"",VLOOKUP($D54,'[2]Συμμετοχές'!$A$7:$P$70,16))</f>
        <v>150</v>
      </c>
      <c r="D54" s="137">
        <v>8</v>
      </c>
      <c r="E54" s="156" t="str">
        <f>UPPER(IF(($D54=""),"",VLOOKUP($D54,'[2]Συμμετοχές'!$A$7:$P$70,2)))</f>
        <v>ΒΡΑΝΑΣ </v>
      </c>
      <c r="F54" s="156" t="str">
        <f>IF(($D54=""),"",VLOOKUP($D54,'[2]Συμμετοχές'!$A$7:$P$70,3))</f>
        <v>ΜΑΝΩΛΗΣ</v>
      </c>
      <c r="G54" s="156"/>
      <c r="H54" s="131" t="str">
        <f>IF(($D54=""),"",VLOOKUP($D54,'[2]Συμμετοχές'!$A$7:$P$70,4))</f>
        <v>ΧΑΝΙΑ</v>
      </c>
      <c r="I54" s="142"/>
      <c r="J54" s="129" t="str">
        <f>UPPER(IF(OR((I55="a"),(I55="as")),E54,IF(OR((I55="b"),(I55="bs")),E55,)))</f>
        <v>ΒΡΑΝΑΣ </v>
      </c>
      <c r="K54" s="142"/>
      <c r="L54" s="134"/>
      <c r="M54" s="148"/>
      <c r="N54" s="149" t="s">
        <v>26</v>
      </c>
      <c r="O54" s="161"/>
      <c r="P54" s="162" t="s">
        <v>134</v>
      </c>
      <c r="Q54" s="163"/>
      <c r="R54" s="38"/>
      <c r="S54" s="10"/>
      <c r="T54" s="10"/>
      <c r="U54" s="10"/>
    </row>
    <row r="55" spans="1:21" ht="9" customHeight="1">
      <c r="A55" s="135" t="s">
        <v>78</v>
      </c>
      <c r="B55" s="136">
        <f>IF(($D55=""),"",VLOOKUP($D55,'[2]Συμμετοχές'!$A$7:$P$70,15))</f>
      </c>
      <c r="C55" s="136">
        <f>IF(($D55=""),"",VLOOKUP($D55,'[2]Συμμετοχές'!$A$7:$P$70,16))</f>
      </c>
      <c r="D55" s="137"/>
      <c r="E55" s="136">
        <f>UPPER(IF(($D55=""),"",VLOOKUP($D55,'[2]Συμμετοχές'!$A$7:$P$70,2)))</f>
      </c>
      <c r="F55" s="136">
        <f>IF(($D55=""),"",VLOOKUP($D55,'[2]Συμμετοχές'!$A$7:$P$70,3))</f>
      </c>
      <c r="G55" s="136"/>
      <c r="H55" s="131" t="s">
        <v>22</v>
      </c>
      <c r="I55" s="153" t="s">
        <v>108</v>
      </c>
      <c r="J55" s="144"/>
      <c r="K55" s="150"/>
      <c r="L55" s="141" t="s">
        <v>176</v>
      </c>
      <c r="M55" s="142"/>
      <c r="N55" s="134"/>
      <c r="O55" s="148"/>
      <c r="P55" s="134"/>
      <c r="Q55" s="154"/>
      <c r="R55" s="38"/>
      <c r="S55" s="10"/>
      <c r="T55" s="10"/>
      <c r="U55" s="10"/>
    </row>
    <row r="56" spans="1:21" ht="9" customHeight="1">
      <c r="A56" s="135" t="s">
        <v>79</v>
      </c>
      <c r="B56" s="136">
        <f>IF(($D56=""),"",VLOOKUP($D56,'[2]Συμμετοχές'!$A$7:$P$70,15))</f>
      </c>
      <c r="C56" s="136">
        <f>IF(($D56=""),"",VLOOKUP($D56,'[2]Συμμετοχές'!$A$7:$P$70,16))</f>
      </c>
      <c r="D56" s="137"/>
      <c r="E56" s="136">
        <f>UPPER(IF(($D56=""),"",VLOOKUP($D56,'[2]Συμμετοχές'!$A$7:$P$70,2)))</f>
      </c>
      <c r="F56" s="136">
        <f>IF(($D56=""),"",VLOOKUP($D56,'[2]Συμμετοχές'!$A$7:$P$70,3))</f>
      </c>
      <c r="G56" s="136"/>
      <c r="H56" s="131" t="s">
        <v>22</v>
      </c>
      <c r="I56" s="142"/>
      <c r="J56" s="129" t="str">
        <f>UPPER(IF(OR((I57="a"),(I57="as")),E56,IF(OR((I57="b"),(I57="bs")),E57,)))</f>
        <v>ΨΑΡΟΥΔΑΚΗΣ</v>
      </c>
      <c r="K56" s="143"/>
      <c r="L56" s="144" t="s">
        <v>122</v>
      </c>
      <c r="M56" s="152"/>
      <c r="N56" s="146"/>
      <c r="O56" s="148"/>
      <c r="P56" s="134"/>
      <c r="Q56" s="154"/>
      <c r="R56" s="38"/>
      <c r="S56" s="10"/>
      <c r="T56" s="10"/>
      <c r="U56" s="10"/>
    </row>
    <row r="57" spans="1:21" ht="9" customHeight="1">
      <c r="A57" s="135" t="s">
        <v>80</v>
      </c>
      <c r="B57" s="136">
        <f>IF(($D57=""),"",VLOOKUP($D57,'[2]Συμμετοχές'!$A$7:$P$70,15))</f>
        <v>0</v>
      </c>
      <c r="C57" s="136">
        <f>IF(($D57=""),"",VLOOKUP($D57,'[2]Συμμετοχές'!$A$7:$P$70,16))</f>
        <v>10</v>
      </c>
      <c r="D57" s="137">
        <v>33</v>
      </c>
      <c r="E57" s="136" t="str">
        <f>UPPER(IF(($D57=""),"",VLOOKUP($D57,'[2]Συμμετοχές'!$A$7:$P$70,2)))</f>
        <v>ΨΑΡΟΥΔΑΚΗΣ</v>
      </c>
      <c r="F57" s="136" t="str">
        <f>IF(($D57=""),"",VLOOKUP($D57,'[2]Συμμετοχές'!$A$7:$P$70,3))</f>
        <v>ΧΡΥΣΟΒΑΛΑΝΤΗΣ</v>
      </c>
      <c r="G57" s="136"/>
      <c r="H57" s="131" t="str">
        <f>IF(($D57=""),"",VLOOKUP($D57,'[2]Συμμετοχές'!$A$7:$P$70,4))</f>
        <v>ΙΕΡΑΠΕΤΡΑ</v>
      </c>
      <c r="I57" s="147" t="s">
        <v>109</v>
      </c>
      <c r="J57" s="144"/>
      <c r="K57" s="148"/>
      <c r="L57" s="149" t="s">
        <v>26</v>
      </c>
      <c r="M57" s="150"/>
      <c r="N57" s="141" t="s">
        <v>176</v>
      </c>
      <c r="O57" s="142"/>
      <c r="P57" s="134"/>
      <c r="Q57" s="154"/>
      <c r="R57" s="38"/>
      <c r="S57" s="10"/>
      <c r="T57" s="10"/>
      <c r="U57" s="10"/>
    </row>
    <row r="58" spans="1:21" ht="9" customHeight="1">
      <c r="A58" s="135" t="s">
        <v>81</v>
      </c>
      <c r="B58" s="136">
        <f>IF(($D58=""),"",VLOOKUP($D58,'[2]Συμμετοχές'!$A$7:$P$70,15))</f>
        <v>0</v>
      </c>
      <c r="C58" s="136">
        <f>IF(($D58=""),"",VLOOKUP($D58,'[2]Συμμετοχές'!$A$7:$P$70,16))</f>
        <v>15</v>
      </c>
      <c r="D58" s="137">
        <v>27</v>
      </c>
      <c r="E58" s="136" t="str">
        <f>UPPER(IF(($D58=""),"",VLOOKUP($D58,'[2]Συμμετοχές'!$A$7:$P$70,2)))</f>
        <v>ΠΑΠΑΤΖΑΝΗΣ </v>
      </c>
      <c r="F58" s="136" t="str">
        <f>IF(($D58=""),"",VLOOKUP($D58,'[2]Συμμετοχές'!$A$7:$P$70,3))</f>
        <v>ΑΝΤΩΝΗΣ</v>
      </c>
      <c r="G58" s="136"/>
      <c r="H58" s="131"/>
      <c r="I58" s="142"/>
      <c r="J58" s="26" t="s">
        <v>206</v>
      </c>
      <c r="K58" s="142"/>
      <c r="L58" s="151"/>
      <c r="M58" s="152"/>
      <c r="N58" s="144" t="s">
        <v>179</v>
      </c>
      <c r="O58" s="152"/>
      <c r="P58" s="146"/>
      <c r="Q58" s="154"/>
      <c r="R58" s="38"/>
      <c r="S58" s="10"/>
      <c r="T58" s="10"/>
      <c r="U58" s="10"/>
    </row>
    <row r="59" spans="1:21" ht="9" customHeight="1">
      <c r="A59" s="135" t="s">
        <v>82</v>
      </c>
      <c r="B59" s="136">
        <f>IF(($D59=""),"",VLOOKUP($D59,'[2]Συμμετοχές'!$A$7:$P$70,15))</f>
        <v>0</v>
      </c>
      <c r="C59" s="136">
        <f>IF(($D59=""),"",VLOOKUP($D59,'[2]Συμμετοχές'!$A$7:$P$70,16))</f>
        <v>10</v>
      </c>
      <c r="D59" s="137">
        <v>30</v>
      </c>
      <c r="E59" s="136" t="str">
        <f>UPPER(IF(($D59=""),"",VLOOKUP($D59,'[2]Συμμετοχές'!$A$7:$P$70,2)))</f>
        <v>ΚΑΡΟΦΥΛΑΚΗΣ</v>
      </c>
      <c r="F59" s="136" t="str">
        <f>IF(($D59=""),"",VLOOKUP($D59,'[2]Συμμετοχές'!$A$7:$P$70,3))</f>
        <v>ΑΝΤΩΝΗΣ</v>
      </c>
      <c r="G59" s="136"/>
      <c r="H59" s="131" t="str">
        <f>IF(($D59=""),"",VLOOKUP($D59,'[2]Συμμετοχές'!$A$7:$P$70,4))</f>
        <v>ΙΕΡΑΠΕΤΡΑ</v>
      </c>
      <c r="I59" s="153"/>
      <c r="J59" s="144" t="s">
        <v>177</v>
      </c>
      <c r="K59" s="150"/>
      <c r="L59" s="359" t="s">
        <v>178</v>
      </c>
      <c r="M59" s="143"/>
      <c r="N59" s="146"/>
      <c r="O59" s="152"/>
      <c r="P59" s="146"/>
      <c r="Q59" s="154"/>
      <c r="R59" s="38"/>
      <c r="S59" s="10"/>
      <c r="T59" s="10"/>
      <c r="U59" s="10"/>
    </row>
    <row r="60" spans="1:21" ht="9" customHeight="1">
      <c r="A60" s="135" t="s">
        <v>83</v>
      </c>
      <c r="B60" s="136">
        <f>IF(($D60=""),"",VLOOKUP($D60,'[2]Συμμετοχές'!$A$7:$P$70,15))</f>
      </c>
      <c r="C60" s="136">
        <f>IF(($D60=""),"",VLOOKUP($D60,'[2]Συμμετοχές'!$A$7:$P$70,16))</f>
      </c>
      <c r="D60" s="137"/>
      <c r="E60" s="136">
        <f>UPPER(IF(($D60=""),"",VLOOKUP($D60,'[2]Συμμετοχές'!$A$7:$P$70,2)))</f>
      </c>
      <c r="F60" s="136">
        <f>IF(($D60=""),"",VLOOKUP($D60,'[2]Συμμετοχές'!$A$7:$P$70,3))</f>
      </c>
      <c r="G60" s="136"/>
      <c r="H60" s="131" t="s">
        <v>22</v>
      </c>
      <c r="I60" s="142"/>
      <c r="J60" s="129" t="str">
        <f>UPPER(IF(OR((I61="a"),(I61="as")),E60,IF(OR((I61="b"),(I61="bs")),E61,)))</f>
        <v>ΠΡΙΝΙΑΝΑΚΗΣ</v>
      </c>
      <c r="K60" s="143"/>
      <c r="L60" s="34" t="s">
        <v>149</v>
      </c>
      <c r="M60" s="148"/>
      <c r="N60" s="134"/>
      <c r="O60" s="152"/>
      <c r="P60" s="146"/>
      <c r="Q60" s="154"/>
      <c r="R60" s="38"/>
      <c r="S60" s="10"/>
      <c r="T60" s="10"/>
      <c r="U60" s="10"/>
    </row>
    <row r="61" spans="1:21" ht="9" customHeight="1">
      <c r="A61" s="128" t="s">
        <v>84</v>
      </c>
      <c r="B61" s="136">
        <f>IF(($D61=""),"",VLOOKUP($D61,'[2]Συμμετοχές'!$A$7:$P$70,15))</f>
        <v>0</v>
      </c>
      <c r="C61" s="136">
        <f>IF(($D61=""),"",VLOOKUP($D61,'[2]Συμμετοχές'!$A$7:$P$70,16))</f>
        <v>115</v>
      </c>
      <c r="D61" s="137">
        <v>10</v>
      </c>
      <c r="E61" s="156" t="str">
        <f>UPPER(IF(($D61=""),"",VLOOKUP($D61,'[2]Συμμετοχές'!$A$7:$P$70,2)))</f>
        <v>ΠΡΙΝΙΑΝΑΚΗΣ</v>
      </c>
      <c r="F61" s="156" t="str">
        <f>IF(($D61=""),"",VLOOKUP($D61,'[2]Συμμετοχές'!$A$7:$P$70,3))</f>
        <v>ΓΕΩΡΓΙΟΣ</v>
      </c>
      <c r="G61" s="156"/>
      <c r="H61" s="131" t="str">
        <f>IF(($D61=""),"",VLOOKUP($D61,'[2]Συμμετοχές'!$A$7:$P$70,4))</f>
        <v>ΗΡΑΚΛΕΙΟ</v>
      </c>
      <c r="I61" s="153" t="s">
        <v>109</v>
      </c>
      <c r="J61" s="144"/>
      <c r="K61" s="148"/>
      <c r="L61" s="134"/>
      <c r="M61" s="148"/>
      <c r="N61" s="149" t="s">
        <v>26</v>
      </c>
      <c r="O61" s="150"/>
      <c r="P61" s="360" t="s">
        <v>183</v>
      </c>
      <c r="Q61" s="164"/>
      <c r="R61" s="38"/>
      <c r="S61" s="10"/>
      <c r="T61" s="10"/>
      <c r="U61" s="10"/>
    </row>
    <row r="62" spans="1:21" ht="9" customHeight="1">
      <c r="A62" s="128" t="s">
        <v>85</v>
      </c>
      <c r="B62" s="136">
        <f>IF(($D62=""),"",VLOOKUP($D62,'[2]Συμμετοχές'!$A$7:$P$70,15))</f>
        <v>0</v>
      </c>
      <c r="C62" s="136">
        <f>IF(($D62=""),"",VLOOKUP($D62,'[2]Συμμετοχές'!$A$7:$P$70,16))</f>
        <v>45</v>
      </c>
      <c r="D62" s="137">
        <v>16</v>
      </c>
      <c r="E62" s="156" t="str">
        <f>UPPER(IF(($D62=""),"",VLOOKUP($D62,'[2]Συμμετοχές'!$A$7:$P$70,2)))</f>
        <v>ΧΑΤΖΗΔΑΚΗΣ</v>
      </c>
      <c r="F62" s="156" t="str">
        <f>IF(($D62=""),"",VLOOKUP($D62,'[2]Συμμετοχές'!$A$7:$P$70,3))</f>
        <v>ΚΩΝΣΤΑΝΤΙΝΟΣ</v>
      </c>
      <c r="G62" s="156"/>
      <c r="H62" s="131" t="str">
        <f>IF(($D62=""),"",VLOOKUP($D62,'[2]Συμμετοχές'!$A$7:$P$70,4))</f>
        <v>ΗΡΑΚΛΕΙΟ</v>
      </c>
      <c r="I62" s="142"/>
      <c r="J62" s="129" t="str">
        <f>UPPER(IF(OR((I63="a"),(I63="as")),E62,IF(OR((I63="b"),(I63="bs")),E63,)))</f>
        <v>ΧΑΤΖΗΔΑΚΗΣ</v>
      </c>
      <c r="K62" s="142"/>
      <c r="L62" s="134"/>
      <c r="M62" s="148"/>
      <c r="N62" s="134"/>
      <c r="O62" s="152"/>
      <c r="P62" s="144" t="s">
        <v>118</v>
      </c>
      <c r="Q62" s="165"/>
      <c r="R62" s="29"/>
      <c r="S62" s="10"/>
      <c r="T62" s="10"/>
      <c r="U62" s="10"/>
    </row>
    <row r="63" spans="1:21" ht="9" customHeight="1">
      <c r="A63" s="135" t="s">
        <v>86</v>
      </c>
      <c r="B63" s="136">
        <f>IF(($D63=""),"",VLOOKUP($D63,'[2]Συμμετοχές'!$A$7:$P$70,15))</f>
      </c>
      <c r="C63" s="136">
        <f>IF(($D63=""),"",VLOOKUP($D63,'[2]Συμμετοχές'!$A$7:$P$70,16))</f>
      </c>
      <c r="D63" s="137"/>
      <c r="E63" s="136">
        <f>UPPER(IF(($D63=""),"",VLOOKUP($D63,'[2]Συμμετοχές'!$A$7:$P$70,2)))</f>
      </c>
      <c r="F63" s="136">
        <f>IF(($D63=""),"",VLOOKUP($D63,'[2]Συμμετοχές'!$A$7:$P$70,3))</f>
      </c>
      <c r="G63" s="136"/>
      <c r="H63" s="131" t="s">
        <v>22</v>
      </c>
      <c r="I63" s="153" t="s">
        <v>108</v>
      </c>
      <c r="J63" s="144"/>
      <c r="K63" s="150"/>
      <c r="L63" s="141" t="s">
        <v>180</v>
      </c>
      <c r="M63" s="142"/>
      <c r="N63" s="134"/>
      <c r="O63" s="152"/>
      <c r="P63" s="146"/>
      <c r="Q63" s="134"/>
      <c r="R63" s="29"/>
      <c r="S63" s="10"/>
      <c r="T63" s="10"/>
      <c r="U63" s="10"/>
    </row>
    <row r="64" spans="1:21" ht="9" customHeight="1">
      <c r="A64" s="135" t="s">
        <v>87</v>
      </c>
      <c r="B64" s="136">
        <f>IF(($D64=""),"",VLOOKUP($D64,'[2]Συμμετοχές'!$A$7:$P$70,15))</f>
        <v>0</v>
      </c>
      <c r="C64" s="136">
        <f>IF(($D64=""),"",VLOOKUP($D64,'[2]Συμμετοχές'!$A$7:$P$70,16))</f>
        <v>35</v>
      </c>
      <c r="D64" s="137">
        <v>20</v>
      </c>
      <c r="E64" s="136" t="str">
        <f>UPPER(IF(($D64=""),"",VLOOKUP($D64,'[2]Συμμετοχές'!$A$7:$P$70,2)))</f>
        <v>ΚΟΦΙΝΙΔΑΚΗΣ</v>
      </c>
      <c r="F64" s="136" t="str">
        <f>IF(($D64=""),"",VLOOKUP($D64,'[2]Συμμετοχές'!$A$7:$P$70,3))</f>
        <v>ΔΗΜΗΤΡΗΣ</v>
      </c>
      <c r="G64" s="136"/>
      <c r="H64" s="131" t="str">
        <f>IF(($D64=""),"",VLOOKUP($D64,'[2]Συμμετοχές'!$A$7:$P$70,4))</f>
        <v>ΗΡΑΚΛΕΙΟ</v>
      </c>
      <c r="I64" s="142"/>
      <c r="J64" s="129" t="str">
        <f>UPPER(IF(OR((I65="a"),(I65="as")),E64,IF(OR((I65="b"),(I65="bs")),E65,)))</f>
        <v>ΚΟΦΙΝΙΔΑΚΗΣ</v>
      </c>
      <c r="K64" s="143"/>
      <c r="L64" s="144" t="s">
        <v>181</v>
      </c>
      <c r="M64" s="152"/>
      <c r="N64" s="146"/>
      <c r="O64" s="152"/>
      <c r="P64" s="146"/>
      <c r="Q64" s="134"/>
      <c r="R64" s="29"/>
      <c r="S64" s="10"/>
      <c r="T64" s="10"/>
      <c r="U64" s="10"/>
    </row>
    <row r="65" spans="1:21" ht="9" customHeight="1">
      <c r="A65" s="135" t="s">
        <v>88</v>
      </c>
      <c r="B65" s="136">
        <f>IF(($D65=""),"",VLOOKUP($D65,'[2]Συμμετοχές'!$A$7:$P$70,15))</f>
      </c>
      <c r="C65" s="136">
        <f>IF(($D65=""),"",VLOOKUP($D65,'[2]Συμμετοχές'!$A$7:$P$70,16))</f>
      </c>
      <c r="D65" s="137"/>
      <c r="E65" s="136">
        <f>UPPER(IF(($D65=""),"",VLOOKUP($D65,'[2]Συμμετοχές'!$A$7:$P$70,2)))</f>
      </c>
      <c r="F65" s="136">
        <f>IF(($D65=""),"",VLOOKUP($D65,'[2]Συμμετοχές'!$A$7:$P$70,3))</f>
      </c>
      <c r="G65" s="136"/>
      <c r="H65" s="131" t="s">
        <v>22</v>
      </c>
      <c r="I65" s="147" t="s">
        <v>108</v>
      </c>
      <c r="J65" s="144"/>
      <c r="K65" s="148"/>
      <c r="L65" s="149" t="s">
        <v>26</v>
      </c>
      <c r="M65" s="150"/>
      <c r="N65" s="359" t="s">
        <v>183</v>
      </c>
      <c r="O65" s="143"/>
      <c r="P65" s="146"/>
      <c r="Q65" s="134"/>
      <c r="R65" s="29"/>
      <c r="S65" s="10"/>
      <c r="T65" s="10"/>
      <c r="U65" s="10"/>
    </row>
    <row r="66" spans="1:21" ht="9" customHeight="1">
      <c r="A66" s="135" t="s">
        <v>89</v>
      </c>
      <c r="B66" s="136">
        <f>IF(($D66=""),"",VLOOKUP($D66,'[2]Συμμετοχές'!$A$7:$P$70,15))</f>
        <v>0</v>
      </c>
      <c r="C66" s="136">
        <f>IF(($D66=""),"",VLOOKUP($D66,'[2]Συμμετοχές'!$A$7:$P$70,16))</f>
        <v>15</v>
      </c>
      <c r="D66" s="137">
        <v>26</v>
      </c>
      <c r="E66" s="136" t="str">
        <f>UPPER(IF(($D66=""),"",VLOOKUP($D66,'[2]Συμμετοχές'!$A$7:$P$70,2)))</f>
        <v>ΜΑΝΕΤΑΚΗΣ</v>
      </c>
      <c r="F66" s="136" t="str">
        <f>IF(($D66=""),"",VLOOKUP($D66,'[2]Συμμετοχές'!$A$7:$P$70,3))</f>
        <v>ΒΑΣΙΛΗΣ</v>
      </c>
      <c r="G66" s="136"/>
      <c r="H66" s="131" t="str">
        <f>IF(($D66=""),"",VLOOKUP($D66,'[2]Συμμετοχές'!$A$7:$P$70,4))</f>
        <v>ΣΗΤΕΙΑ</v>
      </c>
      <c r="I66" s="142"/>
      <c r="J66" s="129" t="s">
        <v>182</v>
      </c>
      <c r="K66" s="142"/>
      <c r="L66" s="151"/>
      <c r="M66" s="180"/>
      <c r="N66" s="34" t="s">
        <v>120</v>
      </c>
      <c r="O66" s="165"/>
      <c r="P66" s="134"/>
      <c r="Q66" s="134"/>
      <c r="R66" s="29"/>
      <c r="S66" s="10"/>
      <c r="T66" s="10"/>
      <c r="U66" s="10"/>
    </row>
    <row r="67" spans="1:21" ht="9" customHeight="1">
      <c r="A67" s="135" t="s">
        <v>90</v>
      </c>
      <c r="B67" s="136">
        <f>IF(($D67=""),"",VLOOKUP($D67,'[2]Συμμετοχές'!$A$7:$P$70,15))</f>
        <v>0</v>
      </c>
      <c r="C67" s="136">
        <f>IF(($D67=""),"",VLOOKUP($D67,'[2]Συμμετοχές'!$A$7:$P$70,16))</f>
        <v>10</v>
      </c>
      <c r="D67" s="137">
        <v>29</v>
      </c>
      <c r="E67" s="136" t="str">
        <f>UPPER(IF(($D67=""),"",VLOOKUP($D67,'[2]Συμμετοχές'!$A$7:$P$70,2)))</f>
        <v>ΚΑΡΑΓΙΏΡΓΟΣ</v>
      </c>
      <c r="F67" s="136" t="str">
        <f>IF(($D67=""),"",VLOOKUP($D67,'[2]Συμμετοχές'!$A$7:$P$70,3))</f>
        <v>ΓΙΏΡΓΟΣ</v>
      </c>
      <c r="G67" s="136"/>
      <c r="H67" s="131" t="str">
        <f>IF(($D67=""),"",VLOOKUP($D67,'[2]Συμμετοχές'!$A$7:$P$70,4))</f>
        <v>ΑΓ.ΝΙΚΟΛΑΟΣ </v>
      </c>
      <c r="I67" s="147"/>
      <c r="J67" s="144" t="s">
        <v>173</v>
      </c>
      <c r="K67" s="150"/>
      <c r="L67" s="359" t="s">
        <v>183</v>
      </c>
      <c r="M67" s="181"/>
      <c r="N67" s="146"/>
      <c r="O67" s="134"/>
      <c r="P67" s="134"/>
      <c r="Q67" s="134"/>
      <c r="R67" s="29"/>
      <c r="S67" s="10"/>
      <c r="T67" s="10"/>
      <c r="U67" s="10"/>
    </row>
    <row r="68" spans="1:21" ht="9" customHeight="1">
      <c r="A68" s="135" t="s">
        <v>91</v>
      </c>
      <c r="B68" s="136">
        <f>IF(($D68=""),"",VLOOKUP($D68,'[2]Συμμετοχές'!$A$7:$P$70,15))</f>
      </c>
      <c r="C68" s="136">
        <f>IF(($D68=""),"",VLOOKUP($D68,'[2]Συμμετοχές'!$A$7:$P$70,16))</f>
      </c>
      <c r="D68" s="137"/>
      <c r="E68" s="136">
        <f>UPPER(IF(($D68=""),"",VLOOKUP($D68,'[2]Συμμετοχές'!$A$7:$P$70,2)))</f>
      </c>
      <c r="F68" s="136">
        <f>IF(($D68=""),"",VLOOKUP($D68,'[2]Συμμετοχές'!$A$7:$P$70,3))</f>
      </c>
      <c r="G68" s="136"/>
      <c r="H68" s="131" t="s">
        <v>22</v>
      </c>
      <c r="I68" s="142"/>
      <c r="J68" s="129" t="str">
        <f>UPPER(IF(OR((I69="a"),(I69="as")),E68,IF(OR((I69="b"),(I69="bs")),E69,)))</f>
        <v>ΠΑΓΙΟΣ</v>
      </c>
      <c r="K68" s="143"/>
      <c r="L68" s="34" t="s">
        <v>184</v>
      </c>
      <c r="M68" s="165"/>
      <c r="N68" s="134"/>
      <c r="O68" s="134"/>
      <c r="P68" s="134"/>
      <c r="Q68" s="134"/>
      <c r="R68" s="29"/>
      <c r="S68" s="10"/>
      <c r="T68" s="10"/>
      <c r="U68" s="10"/>
    </row>
    <row r="69" spans="1:21" ht="9" customHeight="1">
      <c r="A69" s="128" t="s">
        <v>92</v>
      </c>
      <c r="B69" s="136">
        <f>IF(($D69=""),"",VLOOKUP($D69,'[2]Συμμετοχές'!$A$7:$P$70,15))</f>
        <v>0</v>
      </c>
      <c r="C69" s="136">
        <f>IF(($D69=""),"",VLOOKUP($D69,'[2]Συμμετοχές'!$A$7:$P$70,16))</f>
        <v>340</v>
      </c>
      <c r="D69" s="130">
        <v>2</v>
      </c>
      <c r="E69" s="156" t="str">
        <f>UPPER(IF(($D69=""),"",VLOOKUP($D69,'[2]Συμμετοχές'!$A$7:$P$70,2)))</f>
        <v>ΠΑΓΙΟΣ</v>
      </c>
      <c r="F69" s="156" t="str">
        <f>IF(($D69=""),"",VLOOKUP($D69,'[2]Συμμετοχές'!$A$7:$P$70,3))</f>
        <v>ΠΑΝΑΓΙΩΤΗΣ</v>
      </c>
      <c r="G69" s="156"/>
      <c r="H69" s="131" t="str">
        <f>IF(($D69=""),"",VLOOKUP($D69,'[2]Συμμετοχές'!$A$7:$P$70,4))</f>
        <v>ΜΟΙΡΕΣ</v>
      </c>
      <c r="I69" s="153" t="s">
        <v>109</v>
      </c>
      <c r="J69" s="144"/>
      <c r="K69" s="165"/>
      <c r="L69" s="134"/>
      <c r="M69" s="182"/>
      <c r="N69" s="134"/>
      <c r="O69" s="134"/>
      <c r="P69" s="134"/>
      <c r="Q69" s="134"/>
      <c r="R69" s="29"/>
      <c r="S69" s="10"/>
      <c r="T69" s="10"/>
      <c r="U69" s="10"/>
    </row>
    <row r="70" spans="1:21" ht="9" customHeight="1">
      <c r="A70" s="183"/>
      <c r="B70" s="184"/>
      <c r="C70" s="184"/>
      <c r="D70" s="185"/>
      <c r="E70" s="186"/>
      <c r="F70" s="186"/>
      <c r="G70" s="187"/>
      <c r="H70" s="186"/>
      <c r="I70" s="188"/>
      <c r="J70" s="133"/>
      <c r="K70" s="133"/>
      <c r="L70" s="133"/>
      <c r="M70" s="189"/>
      <c r="N70" s="133"/>
      <c r="O70" s="133"/>
      <c r="P70" s="133"/>
      <c r="Q70" s="133"/>
      <c r="R70" s="29"/>
      <c r="S70" s="10"/>
      <c r="T70" s="10"/>
      <c r="U70" s="10"/>
    </row>
    <row r="71" spans="1:21" ht="9" customHeight="1">
      <c r="A71" s="190" t="s">
        <v>93</v>
      </c>
      <c r="B71" s="191"/>
      <c r="C71" s="192"/>
      <c r="D71" s="193" t="s">
        <v>94</v>
      </c>
      <c r="E71" s="194" t="s">
        <v>95</v>
      </c>
      <c r="F71" s="195" t="s">
        <v>94</v>
      </c>
      <c r="G71" s="194" t="s">
        <v>95</v>
      </c>
      <c r="H71" s="196"/>
      <c r="I71" s="193" t="s">
        <v>94</v>
      </c>
      <c r="J71" s="194" t="s">
        <v>96</v>
      </c>
      <c r="K71" s="197"/>
      <c r="L71" s="194" t="s">
        <v>97</v>
      </c>
      <c r="M71" s="198"/>
      <c r="N71" s="199" t="s">
        <v>98</v>
      </c>
      <c r="O71" s="200"/>
      <c r="P71" s="201"/>
      <c r="Q71" s="202"/>
      <c r="R71" s="68"/>
      <c r="S71" s="10"/>
      <c r="T71" s="10"/>
      <c r="U71" s="10"/>
    </row>
    <row r="72" spans="1:21" ht="9" customHeight="1">
      <c r="A72" s="203" t="s">
        <v>99</v>
      </c>
      <c r="B72" s="204"/>
      <c r="C72" s="205"/>
      <c r="D72" s="206" t="s">
        <v>20</v>
      </c>
      <c r="E72" s="207" t="str">
        <f>'[2]Συμμετοχές'!B7</f>
        <v>ΤΣΟΥΡΒΕΛΟΎΔΗΣ</v>
      </c>
      <c r="F72" s="206" t="s">
        <v>31</v>
      </c>
      <c r="G72" s="208" t="str">
        <f>'[2]Συμμετοχές'!B15</f>
        <v>ΔΕΛΑΚΗΣ</v>
      </c>
      <c r="H72" s="209"/>
      <c r="I72" s="206" t="s">
        <v>20</v>
      </c>
      <c r="J72" s="204"/>
      <c r="K72" s="210"/>
      <c r="L72" s="204"/>
      <c r="M72" s="211"/>
      <c r="N72" s="212" t="s">
        <v>100</v>
      </c>
      <c r="O72" s="213"/>
      <c r="P72" s="213"/>
      <c r="Q72" s="214"/>
      <c r="R72" s="68"/>
      <c r="S72" s="10"/>
      <c r="T72" s="10"/>
      <c r="U72" s="10"/>
    </row>
    <row r="73" spans="1:21" ht="9" customHeight="1">
      <c r="A73" s="215" t="s">
        <v>101</v>
      </c>
      <c r="B73" s="216"/>
      <c r="C73" s="217"/>
      <c r="D73" s="218" t="s">
        <v>21</v>
      </c>
      <c r="E73" s="219" t="str">
        <f>'[2]Συμμετοχές'!B8</f>
        <v>ΠΑΓΙΟΣ</v>
      </c>
      <c r="F73" s="218" t="s">
        <v>32</v>
      </c>
      <c r="G73" s="220" t="str">
        <f>'[2]Συμμετοχές'!B16</f>
        <v>ΠΡΙΝΙΑΝΑΚΗΣ</v>
      </c>
      <c r="H73" s="221"/>
      <c r="I73" s="218" t="s">
        <v>21</v>
      </c>
      <c r="J73" s="216"/>
      <c r="K73" s="222"/>
      <c r="L73" s="216"/>
      <c r="M73" s="223"/>
      <c r="N73" s="224"/>
      <c r="O73" s="225"/>
      <c r="P73" s="226"/>
      <c r="Q73" s="227"/>
      <c r="R73" s="68"/>
      <c r="S73" s="10"/>
      <c r="T73" s="10"/>
      <c r="U73" s="10"/>
    </row>
    <row r="74" spans="1:21" ht="9" customHeight="1">
      <c r="A74" s="228" t="s">
        <v>102</v>
      </c>
      <c r="B74" s="226"/>
      <c r="C74" s="229"/>
      <c r="D74" s="218" t="s">
        <v>24</v>
      </c>
      <c r="E74" s="219" t="str">
        <f>'[2]Συμμετοχές'!B9</f>
        <v>ΜΟΥΤΣΑΚΗΣ</v>
      </c>
      <c r="F74" s="218" t="s">
        <v>33</v>
      </c>
      <c r="G74" s="220" t="str">
        <f>'[2]Συμμετοχές'!B17</f>
        <v>ΞΗΡΟΥΔΑΚΗΣ</v>
      </c>
      <c r="H74" s="221"/>
      <c r="I74" s="218" t="s">
        <v>24</v>
      </c>
      <c r="J74" s="216"/>
      <c r="K74" s="222"/>
      <c r="L74" s="216"/>
      <c r="M74" s="223"/>
      <c r="N74" s="212" t="s">
        <v>103</v>
      </c>
      <c r="O74" s="213"/>
      <c r="P74" s="213"/>
      <c r="Q74" s="214"/>
      <c r="R74" s="68"/>
      <c r="S74" s="10"/>
      <c r="T74" s="10"/>
      <c r="U74" s="10"/>
    </row>
    <row r="75" spans="1:21" ht="9" customHeight="1">
      <c r="A75" s="230"/>
      <c r="B75" s="231"/>
      <c r="C75" s="232"/>
      <c r="D75" s="218" t="s">
        <v>25</v>
      </c>
      <c r="E75" s="219" t="str">
        <f>'[2]Συμμετοχές'!B10</f>
        <v>ΝΕΚΤΆΡΙΟΣ</v>
      </c>
      <c r="F75" s="218" t="s">
        <v>34</v>
      </c>
      <c r="G75" s="220" t="str">
        <f>'[2]Συμμετοχές'!B18</f>
        <v>ΜΑΣΤΡΑΝΤΩΝΑΚΗΣ </v>
      </c>
      <c r="H75" s="221"/>
      <c r="I75" s="218" t="s">
        <v>25</v>
      </c>
      <c r="J75" s="216"/>
      <c r="K75" s="222"/>
      <c r="L75" s="216"/>
      <c r="M75" s="223"/>
      <c r="N75" s="215"/>
      <c r="O75" s="222"/>
      <c r="P75" s="216"/>
      <c r="Q75" s="223"/>
      <c r="R75" s="68"/>
      <c r="S75" s="10"/>
      <c r="T75" s="10"/>
      <c r="U75" s="10"/>
    </row>
    <row r="76" spans="1:21" ht="9" customHeight="1">
      <c r="A76" s="233" t="s">
        <v>104</v>
      </c>
      <c r="B76" s="234"/>
      <c r="C76" s="235"/>
      <c r="D76" s="218" t="s">
        <v>27</v>
      </c>
      <c r="E76" s="219" t="str">
        <f>'[2]Συμμετοχές'!B11</f>
        <v>ΚΑΤΣΙΚΑΝΔΡΆΚΗΣ</v>
      </c>
      <c r="F76" s="218" t="s">
        <v>35</v>
      </c>
      <c r="G76" s="220" t="str">
        <f>'[2]Συμμετοχές'!B19</f>
        <v>ΜΗΛΑΣ</v>
      </c>
      <c r="H76" s="221"/>
      <c r="I76" s="218" t="s">
        <v>27</v>
      </c>
      <c r="J76" s="216"/>
      <c r="K76" s="222"/>
      <c r="L76" s="216"/>
      <c r="M76" s="223"/>
      <c r="N76" s="228"/>
      <c r="O76" s="225"/>
      <c r="P76" s="226"/>
      <c r="Q76" s="227"/>
      <c r="R76" s="68"/>
      <c r="S76" s="10"/>
      <c r="T76" s="10"/>
      <c r="U76" s="10"/>
    </row>
    <row r="77" spans="1:21" ht="9" customHeight="1">
      <c r="A77" s="203" t="s">
        <v>99</v>
      </c>
      <c r="B77" s="204"/>
      <c r="C77" s="205"/>
      <c r="D77" s="218" t="s">
        <v>28</v>
      </c>
      <c r="E77" s="219" t="str">
        <f>'[2]Συμμετοχές'!B12</f>
        <v>ΠΤΕΡΟΥΔΗΣ</v>
      </c>
      <c r="F77" s="218" t="s">
        <v>36</v>
      </c>
      <c r="G77" s="220" t="str">
        <f>'[2]Συμμετοχές'!B20</f>
        <v>ΛΑΜΠΑΔΑΡΊΟΥ</v>
      </c>
      <c r="H77" s="221"/>
      <c r="I77" s="218" t="s">
        <v>28</v>
      </c>
      <c r="J77" s="216"/>
      <c r="K77" s="222"/>
      <c r="L77" s="216"/>
      <c r="M77" s="223"/>
      <c r="N77" s="212" t="s">
        <v>105</v>
      </c>
      <c r="O77" s="213"/>
      <c r="P77" s="213"/>
      <c r="Q77" s="214"/>
      <c r="R77" s="68"/>
      <c r="S77" s="10"/>
      <c r="T77" s="10"/>
      <c r="U77" s="10"/>
    </row>
    <row r="78" spans="1:21" ht="9" customHeight="1">
      <c r="A78" s="215" t="s">
        <v>106</v>
      </c>
      <c r="B78" s="216"/>
      <c r="C78" s="236"/>
      <c r="D78" s="218" t="s">
        <v>29</v>
      </c>
      <c r="E78" s="219" t="str">
        <f>'[2]Συμμετοχές'!B13</f>
        <v>ΚΑΛΛΕΡΓΗΣ</v>
      </c>
      <c r="F78" s="218" t="s">
        <v>37</v>
      </c>
      <c r="G78" s="220" t="str">
        <f>'[2]Συμμετοχές'!B21</f>
        <v>ΣΙΓΑΝΟΣ</v>
      </c>
      <c r="H78" s="221"/>
      <c r="I78" s="218" t="s">
        <v>29</v>
      </c>
      <c r="J78" s="216"/>
      <c r="K78" s="222"/>
      <c r="L78" s="216"/>
      <c r="M78" s="223"/>
      <c r="N78" s="215"/>
      <c r="O78" s="222"/>
      <c r="P78" s="216"/>
      <c r="Q78" s="223"/>
      <c r="R78" s="68"/>
      <c r="S78" s="10"/>
      <c r="T78" s="10"/>
      <c r="U78" s="10"/>
    </row>
    <row r="79" spans="1:21" ht="9" customHeight="1">
      <c r="A79" s="228" t="s">
        <v>107</v>
      </c>
      <c r="B79" s="226"/>
      <c r="C79" s="237"/>
      <c r="D79" s="238" t="s">
        <v>30</v>
      </c>
      <c r="E79" s="239" t="str">
        <f>'[2]Συμμετοχές'!B14</f>
        <v>ΒΡΑΝΑΣ </v>
      </c>
      <c r="F79" s="238" t="s">
        <v>38</v>
      </c>
      <c r="G79" s="240" t="str">
        <f>'[2]Συμμετοχές'!B22</f>
        <v>ΧΑΤΖΗΔΑΚΗΣ</v>
      </c>
      <c r="H79" s="241"/>
      <c r="I79" s="238" t="s">
        <v>30</v>
      </c>
      <c r="J79" s="226"/>
      <c r="K79" s="225"/>
      <c r="L79" s="226"/>
      <c r="M79" s="227"/>
      <c r="N79" s="228" t="str">
        <f>Q4</f>
        <v>Μ. ΜΟΥΤΣΑΚΗ &amp; Ν. ΚΑΛΥΒΑΣ</v>
      </c>
      <c r="O79" s="225"/>
      <c r="P79" s="226"/>
      <c r="Q79" s="242">
        <f>MIN(16,'[2]Συμμετοχές'!R5)</f>
        <v>16</v>
      </c>
      <c r="R79" s="68"/>
      <c r="S79" s="10"/>
      <c r="T79" s="10"/>
      <c r="U79" s="10"/>
    </row>
    <row r="80" spans="1:17" ht="12.75">
      <c r="A80" s="109"/>
      <c r="B80" s="109"/>
      <c r="C80" s="109"/>
      <c r="D80" s="109"/>
      <c r="E80" s="109"/>
      <c r="F80" s="109"/>
      <c r="G80" s="109"/>
      <c r="H80" s="109"/>
      <c r="I80" s="109"/>
      <c r="J80" s="109"/>
      <c r="K80" s="109"/>
      <c r="L80" s="109"/>
      <c r="M80" s="109"/>
      <c r="N80" s="109"/>
      <c r="O80" s="109"/>
      <c r="P80" s="109"/>
      <c r="Q80" s="109"/>
    </row>
  </sheetData>
  <sheetProtection/>
  <mergeCells count="6">
    <mergeCell ref="T18:T23"/>
    <mergeCell ref="A1:L1"/>
    <mergeCell ref="M1:Q1"/>
    <mergeCell ref="A2:E2"/>
    <mergeCell ref="J2:L2"/>
    <mergeCell ref="A4:C4"/>
  </mergeCells>
  <conditionalFormatting sqref="B6:B69">
    <cfRule type="cellIs" priority="5" dxfId="13" operator="equal" stopIfTrue="1">
      <formula>"QA"</formula>
    </cfRule>
  </conditionalFormatting>
  <conditionalFormatting sqref="B6:B69">
    <cfRule type="cellIs" priority="4" dxfId="13" operator="equal" stopIfTrue="1">
      <formula>"DA"</formula>
    </cfRule>
  </conditionalFormatting>
  <conditionalFormatting sqref="I69 I67 I65 I63 I61 I59 I57 I55 I53 I51 I49 I47 I45 I43 I41 K67 K63 K59 K55 K51 K47 K43 M65 M57 M49 M41 O45 O54 O61 I39 K39 I37 I35 I33 I31 I29 I27 I25 I23 I21 I19 I17 I15 I13 I11 I9 K11 K15 K19 K23 K27 K31 K35 M33 O37 O29 O22 M25 M17 O13 M9 I7 K7">
    <cfRule type="cellIs" priority="3" dxfId="15" operator="equal">
      <formula>"a"</formula>
    </cfRule>
  </conditionalFormatting>
  <conditionalFormatting sqref="I69 I67 I65 I63 I61 I59 I57 I55 I53 I51 I49 I47 I45 I43 I41 K67 K63 K59 K55 K51 K47 K43 M65 M57 M49 M41 O45 O54 O61 I39 K39 I37 I35 I33 I31 I29 I27 I25 I23 I21 I19 I17 I15 I13 I11 I9 K11 K15 K19 K23 K27 K31 K35 M33 O37 O29 O22 M25 M17 O13 M9 I7 K7">
    <cfRule type="cellIs" priority="2" dxfId="15" operator="equal">
      <formula>"b"</formula>
    </cfRule>
  </conditionalFormatting>
  <conditionalFormatting sqref="D6:D69">
    <cfRule type="notContainsBlanks" priority="1" dxfId="15">
      <formula>LEN(TRIM(D6))&gt;0</formula>
    </cfRule>
  </conditionalFormatting>
  <dataValidations count="1">
    <dataValidation type="list" sqref="L41">
      <formula1>'/Users\user5\Downloads\[YYYYYY_45 (3).xls]Ταμπλό 45+'!AF47:AF56</formula1>
    </dataValidation>
  </dataValidation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U78"/>
  <sheetViews>
    <sheetView tabSelected="1" zoomScalePageLayoutView="0" workbookViewId="0" topLeftCell="A1">
      <selection activeCell="P30" sqref="P30"/>
    </sheetView>
  </sheetViews>
  <sheetFormatPr defaultColWidth="17.25390625" defaultRowHeight="15.75" customHeight="1"/>
  <cols>
    <col min="1" max="1" width="3.25390625" style="2" customWidth="1"/>
    <col min="2" max="2" width="0.37109375" style="2" customWidth="1"/>
    <col min="3" max="3" width="3.375" style="2" customWidth="1"/>
    <col min="4" max="4" width="0.12890625" style="2" hidden="1" customWidth="1"/>
    <col min="5" max="5" width="13.375" style="2" customWidth="1"/>
    <col min="6" max="6" width="8.375" style="2" customWidth="1"/>
    <col min="7" max="7" width="4.00390625" style="2" customWidth="1"/>
    <col min="8" max="8" width="12.00390625" style="2" customWidth="1"/>
    <col min="9" max="9" width="1.75390625" style="2" hidden="1" customWidth="1"/>
    <col min="10" max="10" width="11.875" style="2" customWidth="1"/>
    <col min="11" max="11" width="1.75390625" style="2" hidden="1" customWidth="1"/>
    <col min="12" max="12" width="12.00390625" style="2" customWidth="1"/>
    <col min="13" max="13" width="0.12890625" style="2" customWidth="1"/>
    <col min="14" max="14" width="11.375" style="2" customWidth="1"/>
    <col min="15" max="15" width="1.875" style="2" hidden="1" customWidth="1"/>
    <col min="16" max="16" width="12.75390625" style="2" customWidth="1"/>
    <col min="17" max="17" width="1.75390625" style="2" hidden="1" customWidth="1"/>
    <col min="18" max="18" width="9.125" style="2" hidden="1" customWidth="1"/>
    <col min="19" max="19" width="8.75390625" style="2" customWidth="1"/>
    <col min="20" max="20" width="53.125" style="2" customWidth="1"/>
    <col min="21" max="21" width="9.125" style="2" hidden="1" customWidth="1"/>
    <col min="22" max="16384" width="17.25390625" style="2" customWidth="1"/>
  </cols>
  <sheetData>
    <row r="1" spans="1:21" ht="25.5">
      <c r="A1" s="433" t="str">
        <f>'[3]Week SetUp'!A6</f>
        <v>Ζ΄ ΕΝΩΣΗ</v>
      </c>
      <c r="B1" s="416"/>
      <c r="C1" s="416"/>
      <c r="D1" s="416"/>
      <c r="E1" s="416"/>
      <c r="F1" s="416"/>
      <c r="G1" s="243"/>
      <c r="H1" s="243"/>
      <c r="I1" s="244"/>
      <c r="J1" s="434" t="str">
        <f>'[3]Week SetUp'!A12</f>
        <v>ΓΥΝΑΙΚΩΝ</v>
      </c>
      <c r="K1" s="416"/>
      <c r="L1" s="416"/>
      <c r="M1" s="245"/>
      <c r="N1" s="246"/>
      <c r="O1" s="244"/>
      <c r="P1" s="243"/>
      <c r="Q1" s="245"/>
      <c r="R1" s="1"/>
      <c r="S1" s="247"/>
      <c r="T1" s="247"/>
      <c r="U1" s="1"/>
    </row>
    <row r="2" spans="1:21" ht="12.75">
      <c r="A2" s="425" t="str">
        <f>'[3]Week SetUp'!$A$8</f>
        <v>3ο Παγκρήτιο Βετεράνων Ιεράπετρα</v>
      </c>
      <c r="B2" s="416"/>
      <c r="C2" s="416"/>
      <c r="D2" s="416"/>
      <c r="E2" s="416"/>
      <c r="F2" s="110"/>
      <c r="G2" s="4"/>
      <c r="H2" s="4"/>
      <c r="I2" s="248"/>
      <c r="J2" s="435" t="s">
        <v>5</v>
      </c>
      <c r="K2" s="416"/>
      <c r="L2" s="416"/>
      <c r="M2" s="249"/>
      <c r="N2" s="4"/>
      <c r="O2" s="248"/>
      <c r="P2" s="4"/>
      <c r="Q2" s="249"/>
      <c r="R2" s="6"/>
      <c r="S2" s="250"/>
      <c r="T2" s="250"/>
      <c r="U2" s="6"/>
    </row>
    <row r="3" spans="1:21" ht="12.75">
      <c r="A3" s="112" t="s">
        <v>6</v>
      </c>
      <c r="B3" s="112"/>
      <c r="C3" s="112"/>
      <c r="D3" s="112"/>
      <c r="E3" s="112"/>
      <c r="F3" s="112" t="s">
        <v>7</v>
      </c>
      <c r="G3" s="112"/>
      <c r="H3" s="112"/>
      <c r="I3" s="113"/>
      <c r="J3" s="251" t="s">
        <v>8</v>
      </c>
      <c r="K3" s="113"/>
      <c r="L3" s="112" t="s">
        <v>110</v>
      </c>
      <c r="M3" s="252"/>
      <c r="N3" s="112"/>
      <c r="O3" s="113"/>
      <c r="P3" s="114" t="s">
        <v>10</v>
      </c>
      <c r="Q3" s="159"/>
      <c r="R3" s="159"/>
      <c r="S3" s="253"/>
      <c r="T3" s="254"/>
      <c r="U3" s="10"/>
    </row>
    <row r="4" spans="1:21" ht="13.5" thickBot="1">
      <c r="A4" s="427" t="str">
        <f>'[3]Week SetUp'!$A$10</f>
        <v>30-31/5 &amp;1/6 </v>
      </c>
      <c r="B4" s="428"/>
      <c r="C4" s="428"/>
      <c r="D4" s="421"/>
      <c r="E4" s="421"/>
      <c r="F4" s="115" t="str">
        <f>'[3]Week SetUp'!$C$10</f>
        <v>Γ.Σ. ΛΙΒΥΚΟΣ</v>
      </c>
      <c r="G4" s="116"/>
      <c r="H4" s="115"/>
      <c r="I4" s="255"/>
      <c r="J4" s="256" t="str">
        <f>'[3]Week SetUp'!$D$10</f>
        <v>ΙΕΡΑΠΕΤΡΑ</v>
      </c>
      <c r="K4" s="255"/>
      <c r="L4" s="257" t="str">
        <f>'[3]Week SetUp'!$A$12</f>
        <v>ΓΥΝΑΙΚΩΝ</v>
      </c>
      <c r="M4" s="258"/>
      <c r="N4" s="436" t="str">
        <f>'[3]Week SetUp'!$E$10</f>
        <v>Μ. ΜΟΥΤΣΑΚΗ &amp; Ν. ΚΑΛΥΒΑΣ</v>
      </c>
      <c r="O4" s="437"/>
      <c r="P4" s="437"/>
      <c r="Q4" s="259"/>
      <c r="R4" s="259"/>
      <c r="S4" s="253"/>
      <c r="T4" s="260"/>
      <c r="U4" s="122"/>
    </row>
    <row r="5" spans="1:21" ht="13.5" thickBot="1">
      <c r="A5" s="123"/>
      <c r="B5" s="124" t="s">
        <v>11</v>
      </c>
      <c r="C5" s="124" t="s">
        <v>12</v>
      </c>
      <c r="D5" s="124" t="s">
        <v>13</v>
      </c>
      <c r="E5" s="125" t="s">
        <v>14</v>
      </c>
      <c r="F5" s="125" t="s">
        <v>15</v>
      </c>
      <c r="G5" s="125"/>
      <c r="H5" s="125" t="s">
        <v>8</v>
      </c>
      <c r="I5" s="125"/>
      <c r="J5" s="124" t="s">
        <v>16</v>
      </c>
      <c r="K5" s="126"/>
      <c r="L5" s="124" t="s">
        <v>19</v>
      </c>
      <c r="M5" s="126"/>
      <c r="N5" s="124" t="s">
        <v>55</v>
      </c>
      <c r="O5" s="126"/>
      <c r="P5" s="124" t="s">
        <v>56</v>
      </c>
      <c r="Q5" s="261"/>
      <c r="R5" s="24"/>
      <c r="S5" s="262"/>
      <c r="T5" s="262"/>
      <c r="U5" s="10"/>
    </row>
    <row r="6" spans="1:21" ht="9" customHeight="1">
      <c r="A6" s="263">
        <v>1</v>
      </c>
      <c r="B6" s="264">
        <f>IF(($D6=""),"",VLOOKUP($D6,'[3]Συμμετοχές'!$A$7:$P$38,15))</f>
        <v>0</v>
      </c>
      <c r="C6" s="265">
        <f>IF(($D6=""),"",VLOOKUP($D6,'[3]Συμμετοχές'!$A$7:$P$38,16))</f>
        <v>480</v>
      </c>
      <c r="D6" s="266">
        <v>1</v>
      </c>
      <c r="E6" s="264" t="str">
        <f>UPPER(IF(($D6=""),"",VLOOKUP($D6,'[3]Συμμετοχές'!$A$7:$P$38,2)))</f>
        <v>ΣΩΜΑΡΑΚΗ</v>
      </c>
      <c r="F6" s="264" t="str">
        <f>IF(($D6=""),"",VLOOKUP($D6,'[3]Συμμετοχές'!$A$7:$P$38,3))</f>
        <v>ΜΑΡΙΑ</v>
      </c>
      <c r="G6" s="264"/>
      <c r="H6" s="264" t="str">
        <f>IF(($D6=""),"",VLOOKUP($D6,'[3]Συμμετοχές'!$A$7:$P$38,4))</f>
        <v>ΗΡΑΚΛΕΙΟ</v>
      </c>
      <c r="I6" s="265"/>
      <c r="J6" s="263"/>
      <c r="K6" s="267"/>
      <c r="L6" s="268"/>
      <c r="M6" s="269"/>
      <c r="N6" s="268"/>
      <c r="O6" s="270"/>
      <c r="P6" s="268"/>
      <c r="Q6" s="271"/>
      <c r="R6" s="272"/>
      <c r="S6" s="273"/>
      <c r="T6" s="273"/>
      <c r="U6" s="30" t="s">
        <v>111</v>
      </c>
    </row>
    <row r="7" spans="1:21" ht="9" customHeight="1">
      <c r="A7" s="263"/>
      <c r="B7" s="274"/>
      <c r="C7" s="274"/>
      <c r="D7" s="274"/>
      <c r="E7" s="275"/>
      <c r="F7" s="275"/>
      <c r="G7" s="276"/>
      <c r="H7" s="277" t="s">
        <v>26</v>
      </c>
      <c r="I7" s="278" t="s">
        <v>108</v>
      </c>
      <c r="J7" s="279" t="str">
        <f>UPPER(IF(OR((I7="a"),(I7="as")),E6,IF(OR((I7="b"),(I7="bs")),E8,)))</f>
        <v>ΣΩΜΑΡΑΚΗ</v>
      </c>
      <c r="K7" s="264"/>
      <c r="L7" s="268"/>
      <c r="M7" s="269"/>
      <c r="N7" s="268"/>
      <c r="O7" s="270"/>
      <c r="P7" s="268"/>
      <c r="Q7" s="271"/>
      <c r="R7" s="272"/>
      <c r="S7" s="273"/>
      <c r="T7" s="273"/>
      <c r="U7" s="33" t="s">
        <v>111</v>
      </c>
    </row>
    <row r="8" spans="1:21" ht="9" customHeight="1">
      <c r="A8" s="263">
        <v>2</v>
      </c>
      <c r="B8" s="264">
        <f>IF(($D8=""),"",VLOOKUP($D8,'[3]Συμμετοχές'!$A$7:$P$38,15))</f>
      </c>
      <c r="C8" s="265">
        <f>IF(($D8=""),"",VLOOKUP($D8,'[3]Συμμετοχές'!$A$7:$P$38,16))</f>
      </c>
      <c r="D8" s="266"/>
      <c r="E8" s="264">
        <f>UPPER(IF(($D8=""),"",VLOOKUP($D8,'[3]Συμμετοχές'!$A$7:$P$38,2)))</f>
      </c>
      <c r="F8" s="264">
        <f>IF(($D8=""),"",VLOOKUP($D8,'[3]Συμμετοχές'!$A$7:$P$38,3))</f>
      </c>
      <c r="G8" s="131" t="s">
        <v>22</v>
      </c>
      <c r="H8" s="264">
        <f>IF(($D8=""),"",VLOOKUP($D8,'[3]Συμμετοχές'!$A$7:$P$38,4))</f>
      </c>
      <c r="I8" s="280"/>
      <c r="J8" s="281"/>
      <c r="K8" s="282"/>
      <c r="L8" s="283"/>
      <c r="M8" s="269"/>
      <c r="N8" s="268"/>
      <c r="O8" s="270"/>
      <c r="P8" s="268"/>
      <c r="Q8" s="271"/>
      <c r="R8" s="272"/>
      <c r="S8" s="273"/>
      <c r="T8" s="273"/>
      <c r="U8" s="33" t="s">
        <v>111</v>
      </c>
    </row>
    <row r="9" spans="1:21" ht="9" customHeight="1">
      <c r="A9" s="263"/>
      <c r="B9" s="274"/>
      <c r="C9" s="274"/>
      <c r="D9" s="284"/>
      <c r="E9" s="275"/>
      <c r="F9" s="275"/>
      <c r="G9" s="276"/>
      <c r="H9" s="275"/>
      <c r="I9" s="274"/>
      <c r="J9" s="285" t="s">
        <v>26</v>
      </c>
      <c r="K9" s="286"/>
      <c r="L9" s="287" t="s">
        <v>187</v>
      </c>
      <c r="M9" s="288"/>
      <c r="N9" s="268"/>
      <c r="O9" s="267"/>
      <c r="P9" s="268"/>
      <c r="Q9" s="271"/>
      <c r="R9" s="272"/>
      <c r="S9" s="273"/>
      <c r="T9" s="273"/>
      <c r="U9" s="33" t="s">
        <v>111</v>
      </c>
    </row>
    <row r="10" spans="1:21" ht="9" customHeight="1">
      <c r="A10" s="263">
        <v>3</v>
      </c>
      <c r="B10" s="264">
        <f>IF(($D10=""),"",VLOOKUP($D10,'[3]Συμμετοχές'!$A$7:$P$38,15))</f>
        <v>0</v>
      </c>
      <c r="C10" s="265">
        <f>IF(($D10=""),"",VLOOKUP($D10,'[3]Συμμετοχές'!$A$7:$P$38,16))</f>
        <v>70</v>
      </c>
      <c r="D10" s="266">
        <v>9</v>
      </c>
      <c r="E10" s="264" t="str">
        <f>UPPER(IF(($D10=""),"",VLOOKUP($D10,'[3]Συμμετοχές'!$A$7:$P$38,2)))</f>
        <v>ΤΑΒΛΑΔΑΚΗ</v>
      </c>
      <c r="F10" s="264" t="str">
        <f>IF(($D10=""),"",VLOOKUP($D10,'[3]Συμμετοχές'!$A$7:$P$38,3))</f>
        <v>ΝΤΕΠΥ</v>
      </c>
      <c r="G10" s="264"/>
      <c r="H10" s="264" t="str">
        <f>IF(($D10=""),"",VLOOKUP($D10,'[3]Συμμετοχές'!$A$7:$P$38,4))</f>
        <v>ΙΕΡΑΠΕΤΡΑ</v>
      </c>
      <c r="I10" s="265"/>
      <c r="J10" s="263"/>
      <c r="K10" s="289"/>
      <c r="L10" s="281" t="s">
        <v>129</v>
      </c>
      <c r="M10" s="290"/>
      <c r="N10" s="283"/>
      <c r="O10" s="267"/>
      <c r="P10" s="268"/>
      <c r="Q10" s="271"/>
      <c r="R10" s="272"/>
      <c r="S10" s="273"/>
      <c r="T10" s="273"/>
      <c r="U10" s="33" t="s">
        <v>111</v>
      </c>
    </row>
    <row r="11" spans="1:21" ht="9" customHeight="1">
      <c r="A11" s="263"/>
      <c r="B11" s="274"/>
      <c r="C11" s="274"/>
      <c r="D11" s="284"/>
      <c r="E11" s="275"/>
      <c r="F11" s="275"/>
      <c r="G11" s="276"/>
      <c r="H11" s="277" t="s">
        <v>26</v>
      </c>
      <c r="I11" s="278" t="s">
        <v>108</v>
      </c>
      <c r="J11" s="279" t="str">
        <f>UPPER(IF(OR((I11="a"),(I11="as")),E10,IF(OR((I11="b"),(I11="bs")),E12,)))</f>
        <v>ΤΑΒΛΑΔΑΚΗ</v>
      </c>
      <c r="K11" s="291"/>
      <c r="L11" s="283"/>
      <c r="M11" s="292"/>
      <c r="N11" s="283"/>
      <c r="O11" s="267"/>
      <c r="P11" s="268"/>
      <c r="Q11" s="271"/>
      <c r="R11" s="272"/>
      <c r="S11" s="273"/>
      <c r="T11" s="273"/>
      <c r="U11" s="33" t="s">
        <v>111</v>
      </c>
    </row>
    <row r="12" spans="1:21" ht="9" customHeight="1">
      <c r="A12" s="263">
        <v>4</v>
      </c>
      <c r="B12" s="264">
        <f>IF(($D12=""),"",VLOOKUP($D12,'[3]Συμμετοχές'!$A$7:$P$38,15))</f>
      </c>
      <c r="C12" s="265">
        <f>IF(($D12=""),"",VLOOKUP($D12,'[3]Συμμετοχές'!$A$7:$P$38,16))</f>
      </c>
      <c r="D12" s="266"/>
      <c r="E12" s="264">
        <f>UPPER(IF(($D12=""),"",VLOOKUP($D12,'[3]Συμμετοχές'!$A$7:$P$38,2)))</f>
      </c>
      <c r="F12" s="264">
        <f>IF(($D12=""),"",VLOOKUP($D12,'[3]Συμμετοχές'!$A$7:$P$38,3))</f>
      </c>
      <c r="G12" s="293" t="s">
        <v>22</v>
      </c>
      <c r="H12" s="264">
        <f>IF(($D12=""),"",VLOOKUP($D12,'[3]Συμμετοχές'!$A$7:$P$38,4))</f>
      </c>
      <c r="I12" s="280"/>
      <c r="J12" s="281"/>
      <c r="K12" s="275"/>
      <c r="L12" s="268"/>
      <c r="M12" s="292"/>
      <c r="N12" s="283"/>
      <c r="O12" s="267"/>
      <c r="P12" s="268"/>
      <c r="Q12" s="271"/>
      <c r="R12" s="272"/>
      <c r="S12" s="273"/>
      <c r="T12" s="273"/>
      <c r="U12" s="33" t="s">
        <v>111</v>
      </c>
    </row>
    <row r="13" spans="1:21" ht="9" customHeight="1">
      <c r="A13" s="263"/>
      <c r="B13" s="274"/>
      <c r="C13" s="274"/>
      <c r="D13" s="284"/>
      <c r="E13" s="275"/>
      <c r="F13" s="275"/>
      <c r="G13" s="276"/>
      <c r="H13" s="275"/>
      <c r="I13" s="274"/>
      <c r="J13" s="263"/>
      <c r="K13" s="267"/>
      <c r="L13" s="294" t="s">
        <v>26</v>
      </c>
      <c r="M13" s="295"/>
      <c r="N13" s="287" t="s">
        <v>187</v>
      </c>
      <c r="O13" s="264"/>
      <c r="P13" s="268"/>
      <c r="Q13" s="271"/>
      <c r="R13" s="272"/>
      <c r="S13" s="273"/>
      <c r="T13" s="273"/>
      <c r="U13" s="33" t="s">
        <v>111</v>
      </c>
    </row>
    <row r="14" spans="1:21" ht="9" customHeight="1">
      <c r="A14" s="263">
        <v>5</v>
      </c>
      <c r="B14" s="264">
        <f>IF(($D14=""),"",VLOOKUP($D14,'[3]Συμμετοχές'!$A$7:$P$38,15))</f>
        <v>0</v>
      </c>
      <c r="C14" s="265">
        <f>IF(($D14=""),"",VLOOKUP($D14,'[3]Συμμετοχές'!$A$7:$P$38,16))</f>
        <v>5</v>
      </c>
      <c r="D14" s="266">
        <v>17</v>
      </c>
      <c r="E14" s="264" t="str">
        <f>UPPER(IF(($D14=""),"",VLOOKUP($D14,'[3]Συμμετοχές'!$A$7:$P$38,2)))</f>
        <v>ΣΙΓΑΝΟΥ</v>
      </c>
      <c r="F14" s="264" t="str">
        <f>IF(($D14=""),"",VLOOKUP($D14,'[3]Συμμετοχές'!$A$7:$P$38,3))</f>
        <v>ΖΑΧΑΡΕΝΙΑ</v>
      </c>
      <c r="G14" s="264"/>
      <c r="H14" s="264" t="str">
        <f>IF(($D14=""),"",VLOOKUP($D14,'[3]Συμμετοχές'!$A$7:$P$38,4))</f>
        <v>ΑΓ. ΝΙΚΟΛΑΟΣ</v>
      </c>
      <c r="I14" s="265"/>
      <c r="J14" s="263"/>
      <c r="K14" s="267"/>
      <c r="L14" s="268"/>
      <c r="M14" s="292"/>
      <c r="N14" s="281"/>
      <c r="O14" s="296"/>
      <c r="P14" s="283"/>
      <c r="Q14" s="271"/>
      <c r="R14" s="272"/>
      <c r="S14" s="273"/>
      <c r="T14" s="273"/>
      <c r="U14" s="33" t="s">
        <v>111</v>
      </c>
    </row>
    <row r="15" spans="1:21" ht="9" customHeight="1" thickBot="1">
      <c r="A15" s="263"/>
      <c r="B15" s="274"/>
      <c r="C15" s="274"/>
      <c r="D15" s="284"/>
      <c r="E15" s="275"/>
      <c r="F15" s="275"/>
      <c r="G15" s="276"/>
      <c r="H15" s="277" t="s">
        <v>26</v>
      </c>
      <c r="I15" s="278"/>
      <c r="J15" s="279" t="s">
        <v>186</v>
      </c>
      <c r="K15" s="264"/>
      <c r="L15" s="268"/>
      <c r="M15" s="292"/>
      <c r="N15" s="283"/>
      <c r="O15" s="297"/>
      <c r="P15" s="283"/>
      <c r="Q15" s="271"/>
      <c r="R15" s="272"/>
      <c r="S15" s="273"/>
      <c r="T15" s="273"/>
      <c r="U15" s="39" t="s">
        <v>111</v>
      </c>
    </row>
    <row r="16" spans="1:21" ht="9" customHeight="1">
      <c r="A16" s="263">
        <v>6</v>
      </c>
      <c r="B16" s="264">
        <f>IF(($D16=""),"",VLOOKUP($D16,'[3]Συμμετοχές'!$A$7:$P$38,15))</f>
        <v>0</v>
      </c>
      <c r="C16" s="265">
        <f>IF(($D16=""),"",VLOOKUP($D16,'[3]Συμμετοχές'!$A$7:$P$38,16))</f>
        <v>0</v>
      </c>
      <c r="D16" s="266">
        <v>19</v>
      </c>
      <c r="E16" s="264" t="str">
        <f>UPPER(IF(($D16=""),"",VLOOKUP($D16,'[3]Συμμετοχές'!$A$7:$P$38,2)))</f>
        <v>ΝΤΑΛΙΑΝΗ </v>
      </c>
      <c r="F16" s="264" t="str">
        <f>IF(($D16=""),"",VLOOKUP($D16,'[3]Συμμετοχές'!$A$7:$P$38,3))</f>
        <v>ΚΑΤΕΡΙΝΑ</v>
      </c>
      <c r="G16" s="264"/>
      <c r="H16" s="264" t="str">
        <f>IF(($D16=""),"",VLOOKUP($D16,'[3]Συμμετοχές'!$A$7:$P$38,4))</f>
        <v>ΗΡΑΚΛΕΙΟ</v>
      </c>
      <c r="I16" s="280"/>
      <c r="J16" s="281" t="s">
        <v>122</v>
      </c>
      <c r="K16" s="282"/>
      <c r="L16" s="283"/>
      <c r="M16" s="292"/>
      <c r="N16" s="283"/>
      <c r="O16" s="297"/>
      <c r="P16" s="283"/>
      <c r="Q16" s="271"/>
      <c r="R16" s="272"/>
      <c r="S16" s="273"/>
      <c r="T16" s="273"/>
      <c r="U16" s="24"/>
    </row>
    <row r="17" spans="1:21" ht="9" customHeight="1">
      <c r="A17" s="263"/>
      <c r="B17" s="274"/>
      <c r="C17" s="274"/>
      <c r="D17" s="284"/>
      <c r="E17" s="275"/>
      <c r="F17" s="275"/>
      <c r="G17" s="276"/>
      <c r="H17" s="275"/>
      <c r="I17" s="274"/>
      <c r="J17" s="285" t="s">
        <v>26</v>
      </c>
      <c r="K17" s="286"/>
      <c r="L17" s="287" t="s">
        <v>186</v>
      </c>
      <c r="M17" s="298"/>
      <c r="N17" s="283"/>
      <c r="O17" s="297"/>
      <c r="P17" s="283"/>
      <c r="Q17" s="271"/>
      <c r="R17" s="272"/>
      <c r="S17" s="273"/>
      <c r="T17" s="273"/>
      <c r="U17" s="10"/>
    </row>
    <row r="18" spans="1:21" ht="9" customHeight="1">
      <c r="A18" s="263">
        <v>7</v>
      </c>
      <c r="B18" s="264">
        <f>IF(($D18=""),"",VLOOKUP($D18,'[3]Συμμετοχές'!$A$7:$P$38,15))</f>
      </c>
      <c r="C18" s="265">
        <f>IF(($D18=""),"",VLOOKUP($D18,'[3]Συμμετοχές'!$A$7:$P$38,16))</f>
      </c>
      <c r="D18" s="266"/>
      <c r="E18" s="264">
        <f>UPPER(IF(($D18=""),"",VLOOKUP($D18,'[3]Συμμετοχές'!$A$7:$P$38,2)))</f>
      </c>
      <c r="F18" s="264">
        <f>IF(($D18=""),"",VLOOKUP($D18,'[3]Συμμετοχές'!$A$7:$P$38,3))</f>
      </c>
      <c r="G18" s="131" t="s">
        <v>22</v>
      </c>
      <c r="H18" s="264">
        <f>IF(($D18=""),"",VLOOKUP($D18,'[3]Συμμετοχές'!$A$7:$P$38,4))</f>
      </c>
      <c r="I18" s="265"/>
      <c r="J18" s="263"/>
      <c r="K18" s="289"/>
      <c r="L18" s="281" t="s">
        <v>125</v>
      </c>
      <c r="M18" s="299"/>
      <c r="N18" s="268"/>
      <c r="O18" s="297"/>
      <c r="P18" s="283"/>
      <c r="Q18" s="271"/>
      <c r="R18" s="272"/>
      <c r="S18" s="273"/>
      <c r="T18" s="273"/>
      <c r="U18" s="10"/>
    </row>
    <row r="19" spans="1:21" ht="9" customHeight="1">
      <c r="A19" s="263"/>
      <c r="B19" s="274"/>
      <c r="C19" s="274"/>
      <c r="D19" s="274"/>
      <c r="E19" s="275"/>
      <c r="F19" s="275"/>
      <c r="G19" s="276"/>
      <c r="H19" s="277" t="s">
        <v>26</v>
      </c>
      <c r="I19" s="278" t="s">
        <v>109</v>
      </c>
      <c r="J19" s="279" t="str">
        <f>UPPER(IF(OR((I19="a"),(I19="as")),E18,IF(OR((I19="b"),(I19="bs")),E20,)))</f>
        <v>ΚΛΩΝΤΖΑ</v>
      </c>
      <c r="K19" s="291"/>
      <c r="L19" s="283"/>
      <c r="M19" s="269"/>
      <c r="N19" s="268"/>
      <c r="O19" s="297"/>
      <c r="P19" s="283"/>
      <c r="Q19" s="271"/>
      <c r="R19" s="272"/>
      <c r="S19" s="273"/>
      <c r="T19" s="273"/>
      <c r="U19" s="10"/>
    </row>
    <row r="20" spans="1:21" ht="9" customHeight="1">
      <c r="A20" s="263">
        <v>8</v>
      </c>
      <c r="B20" s="264">
        <f>IF(($D20=""),"",VLOOKUP($D20,'[3]Συμμετοχές'!$A$7:$P$38,15))</f>
        <v>0</v>
      </c>
      <c r="C20" s="265">
        <f>IF(($D20=""),"",VLOOKUP($D20,'[3]Συμμετοχές'!$A$7:$P$38,16))</f>
        <v>105</v>
      </c>
      <c r="D20" s="266">
        <v>6</v>
      </c>
      <c r="E20" s="264" t="str">
        <f>UPPER(IF(($D20=""),"",VLOOKUP($D20,'[3]Συμμετοχές'!$A$7:$P$38,2)))</f>
        <v>ΚΛΩΝΤΖΑ</v>
      </c>
      <c r="F20" s="264" t="str">
        <f>IF(($D20=""),"",VLOOKUP($D20,'[3]Συμμετοχές'!$A$7:$P$38,3))</f>
        <v>ΚΑΛΛΙΟΠΗ</v>
      </c>
      <c r="G20" s="264"/>
      <c r="H20" s="264" t="str">
        <f>IF(($D20=""),"",VLOOKUP($D20,'[3]Συμμετοχές'!$A$7:$P$38,4))</f>
        <v>ΑΓ. ΝΙΚΟΛΑΟΣ</v>
      </c>
      <c r="I20" s="280"/>
      <c r="J20" s="281"/>
      <c r="K20" s="275"/>
      <c r="L20" s="268"/>
      <c r="M20" s="269"/>
      <c r="N20" s="268"/>
      <c r="O20" s="297"/>
      <c r="P20" s="283"/>
      <c r="Q20" s="271"/>
      <c r="R20" s="272"/>
      <c r="S20" s="273"/>
      <c r="T20" s="300"/>
      <c r="U20" s="10"/>
    </row>
    <row r="21" spans="1:21" ht="9" customHeight="1">
      <c r="A21" s="263"/>
      <c r="B21" s="274"/>
      <c r="C21" s="274"/>
      <c r="D21" s="274"/>
      <c r="E21" s="275"/>
      <c r="F21" s="275"/>
      <c r="G21" s="276"/>
      <c r="H21" s="275"/>
      <c r="I21" s="274"/>
      <c r="J21" s="263"/>
      <c r="K21" s="267"/>
      <c r="L21" s="268"/>
      <c r="M21" s="269"/>
      <c r="N21" s="294" t="s">
        <v>26</v>
      </c>
      <c r="O21" s="286"/>
      <c r="P21" s="287" t="s">
        <v>188</v>
      </c>
      <c r="Q21" s="301"/>
      <c r="R21" s="272"/>
      <c r="S21" s="273"/>
      <c r="T21" s="300"/>
      <c r="U21" s="10"/>
    </row>
    <row r="22" spans="1:21" ht="9" customHeight="1">
      <c r="A22" s="263">
        <v>9</v>
      </c>
      <c r="B22" s="264">
        <f>IF(($D22=""),"",VLOOKUP($D22,'[3]Συμμετοχές'!$A$7:$P$38,15))</f>
        <v>0</v>
      </c>
      <c r="C22" s="265">
        <f>IF(($D22=""),"",VLOOKUP($D22,'[3]Συμμετοχές'!$A$7:$P$38,16))</f>
        <v>320</v>
      </c>
      <c r="D22" s="266">
        <v>3</v>
      </c>
      <c r="E22" s="264" t="str">
        <f>UPPER(IF(($D22=""),"",VLOOKUP($D22,'[3]Συμμετοχές'!$A$7:$P$38,2)))</f>
        <v>ΑΣΠΡΑΔΑΚΗ</v>
      </c>
      <c r="F22" s="264" t="str">
        <f>IF(($D22=""),"",VLOOKUP($D22,'[3]Συμμετοχές'!$A$7:$P$38,3))</f>
        <v>ΕΛΕΝΗ</v>
      </c>
      <c r="G22" s="264"/>
      <c r="H22" s="264" t="str">
        <f>IF(($D22=""),"",VLOOKUP($D22,'[3]Συμμετοχές'!$A$7:$P$38,4))</f>
        <v>ΙΕΡΑΠΕΤΡΑ</v>
      </c>
      <c r="I22" s="265"/>
      <c r="J22" s="263"/>
      <c r="K22" s="267"/>
      <c r="L22" s="268"/>
      <c r="M22" s="269"/>
      <c r="N22" s="268"/>
      <c r="O22" s="297"/>
      <c r="P22" s="302" t="s">
        <v>167</v>
      </c>
      <c r="Q22" s="303"/>
      <c r="R22" s="304"/>
      <c r="S22" s="273"/>
      <c r="T22" s="300"/>
      <c r="U22" s="10"/>
    </row>
    <row r="23" spans="1:21" ht="9" customHeight="1">
      <c r="A23" s="263"/>
      <c r="B23" s="274"/>
      <c r="C23" s="274"/>
      <c r="D23" s="274"/>
      <c r="E23" s="275"/>
      <c r="F23" s="275"/>
      <c r="G23" s="276"/>
      <c r="H23" s="277" t="s">
        <v>26</v>
      </c>
      <c r="I23" s="278" t="s">
        <v>108</v>
      </c>
      <c r="J23" s="279" t="str">
        <f>UPPER(IF(OR((I23="a"),(I23="as")),E22,IF(OR((I23="b"),(I23="bs")),E24,)))</f>
        <v>ΑΣΠΡΑΔΑΚΗ</v>
      </c>
      <c r="K23" s="264"/>
      <c r="L23" s="268"/>
      <c r="M23" s="269"/>
      <c r="N23" s="268"/>
      <c r="O23" s="297"/>
      <c r="P23" s="305"/>
      <c r="Q23" s="306"/>
      <c r="R23" s="304"/>
      <c r="S23" s="273"/>
      <c r="T23" s="300"/>
      <c r="U23" s="10"/>
    </row>
    <row r="24" spans="1:21" ht="9" customHeight="1">
      <c r="A24" s="263">
        <v>10</v>
      </c>
      <c r="B24" s="264">
        <f>IF(($D24=""),"",VLOOKUP($D24,'[3]Συμμετοχές'!$A$7:$P$38,15))</f>
      </c>
      <c r="C24" s="265">
        <f>IF(($D24=""),"",VLOOKUP($D24,'[3]Συμμετοχές'!$A$7:$P$38,16))</f>
      </c>
      <c r="D24" s="266"/>
      <c r="E24" s="264">
        <f>UPPER(IF(($D24=""),"",VLOOKUP($D24,'[3]Συμμετοχές'!$A$7:$P$38,2)))</f>
      </c>
      <c r="F24" s="264">
        <f>IF(($D24=""),"",VLOOKUP($D24,'[3]Συμμετοχές'!$A$7:$P$38,3))</f>
      </c>
      <c r="G24" s="131" t="s">
        <v>22</v>
      </c>
      <c r="H24" s="264">
        <f>IF(($D24=""),"",VLOOKUP($D24,'[3]Συμμετοχές'!$A$7:$P$38,4))</f>
      </c>
      <c r="I24" s="280"/>
      <c r="J24" s="281"/>
      <c r="K24" s="282"/>
      <c r="L24" s="283"/>
      <c r="M24" s="269"/>
      <c r="N24" s="268"/>
      <c r="O24" s="297"/>
      <c r="P24" s="305"/>
      <c r="Q24" s="306"/>
      <c r="R24" s="304"/>
      <c r="S24" s="273"/>
      <c r="T24" s="300"/>
      <c r="U24" s="10"/>
    </row>
    <row r="25" spans="1:21" ht="9" customHeight="1">
      <c r="A25" s="263"/>
      <c r="B25" s="274"/>
      <c r="C25" s="274"/>
      <c r="D25" s="284"/>
      <c r="E25" s="275"/>
      <c r="F25" s="275"/>
      <c r="G25" s="276"/>
      <c r="H25" s="275"/>
      <c r="I25" s="274"/>
      <c r="J25" s="285" t="s">
        <v>26</v>
      </c>
      <c r="K25" s="286"/>
      <c r="L25" s="287" t="s">
        <v>188</v>
      </c>
      <c r="M25" s="288"/>
      <c r="N25" s="268"/>
      <c r="O25" s="297"/>
      <c r="P25" s="305"/>
      <c r="Q25" s="306"/>
      <c r="R25" s="304"/>
      <c r="S25" s="273"/>
      <c r="T25" s="300"/>
      <c r="U25" s="10"/>
    </row>
    <row r="26" spans="1:21" ht="9" customHeight="1">
      <c r="A26" s="263">
        <v>11</v>
      </c>
      <c r="B26" s="264">
        <f>IF(($D26=""),"",VLOOKUP($D26,'[3]Συμμετοχές'!$A$7:$P$38,15))</f>
        <v>0</v>
      </c>
      <c r="C26" s="265">
        <f>IF(($D26=""),"",VLOOKUP($D26,'[3]Συμμετοχές'!$A$7:$P$38,16))</f>
        <v>10</v>
      </c>
      <c r="D26" s="266">
        <v>15</v>
      </c>
      <c r="E26" s="264" t="str">
        <f>UPPER(IF(($D26=""),"",VLOOKUP($D26,'[3]Συμμετοχές'!$A$7:$P$38,2)))</f>
        <v>ΓΙΑΝΝΑΚΑΚΗ</v>
      </c>
      <c r="F26" s="264" t="str">
        <f>IF(($D26=""),"",VLOOKUP($D26,'[3]Συμμετοχές'!$A$7:$P$38,3))</f>
        <v>ΠΟΠΗ</v>
      </c>
      <c r="G26" s="264"/>
      <c r="H26" s="264" t="str">
        <f>IF(($D26=""),"",VLOOKUP($D26,'[3]Συμμετοχές'!$A$7:$P$38,4))</f>
        <v>ΑΓ. ΝΙΚΟΛΑΟΣ</v>
      </c>
      <c r="I26" s="265"/>
      <c r="J26" s="263"/>
      <c r="K26" s="289"/>
      <c r="L26" s="281" t="s">
        <v>129</v>
      </c>
      <c r="M26" s="290"/>
      <c r="N26" s="283"/>
      <c r="O26" s="297"/>
      <c r="P26" s="305"/>
      <c r="Q26" s="306"/>
      <c r="R26" s="304"/>
      <c r="S26" s="273"/>
      <c r="T26" s="300"/>
      <c r="U26" s="10"/>
    </row>
    <row r="27" spans="1:21" ht="9" customHeight="1">
      <c r="A27" s="263"/>
      <c r="B27" s="274"/>
      <c r="C27" s="274"/>
      <c r="D27" s="284"/>
      <c r="E27" s="275"/>
      <c r="F27" s="275"/>
      <c r="G27" s="276"/>
      <c r="H27" s="277" t="s">
        <v>26</v>
      </c>
      <c r="I27" s="278" t="s">
        <v>108</v>
      </c>
      <c r="J27" s="279" t="str">
        <f>UPPER(IF(OR((I27="a"),(I27="as")),E26,IF(OR((I27="b"),(I27="bs")),E28,)))</f>
        <v>ΓΙΑΝΝΑΚΑΚΗ</v>
      </c>
      <c r="K27" s="291"/>
      <c r="L27" s="283"/>
      <c r="M27" s="292"/>
      <c r="N27" s="283"/>
      <c r="O27" s="297"/>
      <c r="P27" s="305"/>
      <c r="Q27" s="306"/>
      <c r="R27" s="304"/>
      <c r="S27" s="273"/>
      <c r="T27" s="300"/>
      <c r="U27" s="10"/>
    </row>
    <row r="28" spans="1:21" ht="9" customHeight="1">
      <c r="A28" s="263">
        <v>12</v>
      </c>
      <c r="B28" s="264">
        <f>IF(($D28=""),"",VLOOKUP($D28,'[3]Συμμετοχές'!$A$7:$P$38,15))</f>
      </c>
      <c r="C28" s="265">
        <f>IF(($D28=""),"",VLOOKUP($D28,'[3]Συμμετοχές'!$A$7:$P$38,16))</f>
      </c>
      <c r="D28" s="266"/>
      <c r="E28" s="264">
        <f>UPPER(IF(($D28=""),"",VLOOKUP($D28,'[3]Συμμετοχές'!$A$7:$P$38,2)))</f>
      </c>
      <c r="F28" s="264">
        <f>IF(($D28=""),"",VLOOKUP($D28,'[3]Συμμετοχές'!$A$7:$P$38,3))</f>
      </c>
      <c r="G28" s="293" t="s">
        <v>22</v>
      </c>
      <c r="H28" s="264">
        <f>IF(($D28=""),"",VLOOKUP($D28,'[3]Συμμετοχές'!$A$7:$P$38,4))</f>
      </c>
      <c r="I28" s="280"/>
      <c r="J28" s="281"/>
      <c r="K28" s="275"/>
      <c r="L28" s="268"/>
      <c r="M28" s="292"/>
      <c r="N28" s="283"/>
      <c r="O28" s="297"/>
      <c r="P28" s="305"/>
      <c r="Q28" s="306"/>
      <c r="R28" s="304"/>
      <c r="S28" s="273"/>
      <c r="T28" s="429"/>
      <c r="U28" s="10"/>
    </row>
    <row r="29" spans="1:21" ht="9" customHeight="1">
      <c r="A29" s="263"/>
      <c r="B29" s="274"/>
      <c r="C29" s="274"/>
      <c r="D29" s="284"/>
      <c r="E29" s="275"/>
      <c r="F29" s="275"/>
      <c r="G29" s="307"/>
      <c r="H29" s="275"/>
      <c r="I29" s="274"/>
      <c r="J29" s="263"/>
      <c r="K29" s="267"/>
      <c r="L29" s="294" t="s">
        <v>26</v>
      </c>
      <c r="M29" s="295"/>
      <c r="N29" s="287" t="s">
        <v>188</v>
      </c>
      <c r="O29" s="308"/>
      <c r="P29" s="305"/>
      <c r="Q29" s="306"/>
      <c r="R29" s="304"/>
      <c r="S29" s="273"/>
      <c r="T29" s="423"/>
      <c r="U29" s="10"/>
    </row>
    <row r="30" spans="1:21" ht="9" customHeight="1">
      <c r="A30" s="263">
        <v>13</v>
      </c>
      <c r="B30" s="264">
        <f>IF(($D30=""),"",VLOOKUP($D30,'[3]Συμμετοχές'!$A$7:$P$38,15))</f>
      </c>
      <c r="C30" s="265">
        <f>IF(($D30=""),"",VLOOKUP($D30,'[3]Συμμετοχές'!$A$7:$P$38,16))</f>
      </c>
      <c r="D30" s="266"/>
      <c r="E30" s="264">
        <f>UPPER(IF(($D30=""),"",VLOOKUP($D30,'[3]Συμμετοχές'!$A$7:$P$38,2)))</f>
      </c>
      <c r="F30" s="264">
        <f>IF(($D30=""),"",VLOOKUP($D30,'[3]Συμμετοχές'!$A$7:$P$38,3))</f>
      </c>
      <c r="G30" s="293" t="s">
        <v>22</v>
      </c>
      <c r="H30" s="264">
        <f>IF(($D30=""),"",VLOOKUP($D30,'[3]Συμμετοχές'!$A$7:$P$38,4))</f>
      </c>
      <c r="I30" s="265"/>
      <c r="J30" s="263"/>
      <c r="K30" s="267"/>
      <c r="L30" s="268"/>
      <c r="M30" s="292"/>
      <c r="N30" s="281" t="s">
        <v>137</v>
      </c>
      <c r="O30" s="309"/>
      <c r="P30" s="289"/>
      <c r="Q30" s="306"/>
      <c r="R30" s="304"/>
      <c r="S30" s="273"/>
      <c r="T30" s="423"/>
      <c r="U30" s="10"/>
    </row>
    <row r="31" spans="1:21" ht="9" customHeight="1">
      <c r="A31" s="263"/>
      <c r="B31" s="274"/>
      <c r="C31" s="274"/>
      <c r="D31" s="284"/>
      <c r="E31" s="275"/>
      <c r="F31" s="275"/>
      <c r="G31" s="276"/>
      <c r="H31" s="277" t="s">
        <v>26</v>
      </c>
      <c r="I31" s="278" t="s">
        <v>109</v>
      </c>
      <c r="J31" s="279" t="str">
        <f>UPPER(IF(OR((I31="a"),(I31="as")),E30,IF(OR((I31="b"),(I31="bs")),E32,)))</f>
        <v>ΓΚΑΡΝΤΙΝΙΚ</v>
      </c>
      <c r="K31" s="264"/>
      <c r="L31" s="268"/>
      <c r="M31" s="292"/>
      <c r="N31" s="283"/>
      <c r="O31" s="270"/>
      <c r="P31" s="289"/>
      <c r="Q31" s="306"/>
      <c r="R31" s="304"/>
      <c r="S31" s="273"/>
      <c r="T31" s="423"/>
      <c r="U31" s="10"/>
    </row>
    <row r="32" spans="1:21" ht="9" customHeight="1">
      <c r="A32" s="263">
        <v>14</v>
      </c>
      <c r="B32" s="264">
        <f>IF(($D32=""),"",VLOOKUP($D32,'[3]Συμμετοχές'!$A$7:$P$38,15))</f>
        <v>0</v>
      </c>
      <c r="C32" s="265">
        <f>IF(($D32=""),"",VLOOKUP($D32,'[3]Συμμετοχές'!$A$7:$P$38,16))</f>
        <v>0</v>
      </c>
      <c r="D32" s="266">
        <v>18</v>
      </c>
      <c r="E32" s="264" t="str">
        <f>UPPER(IF(($D32=""),"",VLOOKUP($D32,'[3]Συμμετοχές'!$A$7:$P$38,2)))</f>
        <v>ΓΚΑΡΝΤΙΝΙΚ</v>
      </c>
      <c r="F32" s="264" t="str">
        <f>IF(($D32=""),"",VLOOKUP($D32,'[3]Συμμετοχές'!$A$7:$P$38,3))</f>
        <v>ΜΑΡΓΑΡΙΤΑ</v>
      </c>
      <c r="G32" s="264"/>
      <c r="H32" s="264" t="str">
        <f>IF(($D32=""),"",VLOOKUP($D32,'[3]Συμμετοχές'!$A$7:$P$38,4))</f>
        <v>ΙΕΡΑΠΕΤΡΑ</v>
      </c>
      <c r="I32" s="280"/>
      <c r="J32" s="281"/>
      <c r="K32" s="282"/>
      <c r="L32" s="283"/>
      <c r="M32" s="292"/>
      <c r="N32" s="283"/>
      <c r="O32" s="270"/>
      <c r="P32" s="289"/>
      <c r="Q32" s="306"/>
      <c r="R32" s="304"/>
      <c r="S32" s="273"/>
      <c r="T32" s="423"/>
      <c r="U32" s="10"/>
    </row>
    <row r="33" spans="1:21" ht="9" customHeight="1">
      <c r="A33" s="263"/>
      <c r="B33" s="274"/>
      <c r="C33" s="274"/>
      <c r="D33" s="284"/>
      <c r="E33" s="275"/>
      <c r="F33" s="275"/>
      <c r="G33" s="276"/>
      <c r="H33" s="275"/>
      <c r="I33" s="274"/>
      <c r="J33" s="285" t="s">
        <v>26</v>
      </c>
      <c r="K33" s="286"/>
      <c r="L33" s="287" t="s">
        <v>189</v>
      </c>
      <c r="M33" s="298"/>
      <c r="N33" s="283"/>
      <c r="O33" s="270"/>
      <c r="P33" s="289"/>
      <c r="Q33" s="306"/>
      <c r="R33" s="304"/>
      <c r="S33" s="273"/>
      <c r="T33" s="423"/>
      <c r="U33" s="10"/>
    </row>
    <row r="34" spans="1:21" ht="9" customHeight="1">
      <c r="A34" s="263">
        <v>15</v>
      </c>
      <c r="B34" s="264">
        <f>IF(($D34=""),"",VLOOKUP($D34,'[3]Συμμετοχές'!$A$7:$P$38,15))</f>
      </c>
      <c r="C34" s="265">
        <f>IF(($D34=""),"",VLOOKUP($D34,'[3]Συμμετοχές'!$A$7:$P$38,16))</f>
      </c>
      <c r="D34" s="266"/>
      <c r="E34" s="264">
        <f>UPPER(IF(($D34=""),"",VLOOKUP($D34,'[3]Συμμετοχές'!$A$7:$P$38,2)))</f>
      </c>
      <c r="F34" s="264">
        <f>IF(($D34=""),"",VLOOKUP($D34,'[3]Συμμετοχές'!$A$7:$P$38,3))</f>
      </c>
      <c r="G34" s="131" t="s">
        <v>22</v>
      </c>
      <c r="H34" s="264">
        <f>IF(($D34=""),"",VLOOKUP($D34,'[3]Συμμετοχές'!$A$7:$P$38,4))</f>
      </c>
      <c r="I34" s="265"/>
      <c r="J34" s="263"/>
      <c r="K34" s="289"/>
      <c r="L34" s="281" t="s">
        <v>190</v>
      </c>
      <c r="M34" s="299"/>
      <c r="N34" s="268"/>
      <c r="O34" s="270"/>
      <c r="P34" s="289"/>
      <c r="Q34" s="306"/>
      <c r="R34" s="304"/>
      <c r="S34" s="273"/>
      <c r="T34" s="423"/>
      <c r="U34" s="10"/>
    </row>
    <row r="35" spans="1:21" ht="9" customHeight="1">
      <c r="A35" s="263"/>
      <c r="B35" s="274"/>
      <c r="C35" s="274"/>
      <c r="D35" s="274"/>
      <c r="E35" s="275"/>
      <c r="F35" s="275"/>
      <c r="G35" s="276"/>
      <c r="H35" s="277" t="s">
        <v>26</v>
      </c>
      <c r="I35" s="278" t="s">
        <v>109</v>
      </c>
      <c r="J35" s="279" t="str">
        <f>UPPER(IF(OR((I35="a"),(I35="as")),E34,IF(OR((I35="b"),(I35="bs")),E36,)))</f>
        <v>ΚΑΛΝΤΕΜΑΓΙΕΡ</v>
      </c>
      <c r="K35" s="291"/>
      <c r="L35" s="283"/>
      <c r="M35" s="269"/>
      <c r="N35" s="268"/>
      <c r="O35" s="270"/>
      <c r="P35" s="289"/>
      <c r="Q35" s="306"/>
      <c r="R35" s="304"/>
      <c r="S35" s="273"/>
      <c r="T35" s="300"/>
      <c r="U35" s="10"/>
    </row>
    <row r="36" spans="1:21" ht="9" customHeight="1">
      <c r="A36" s="263">
        <v>16</v>
      </c>
      <c r="B36" s="264">
        <f>IF(($D36=""),"",VLOOKUP($D36,'[3]Συμμετοχές'!$A$7:$P$38,15))</f>
        <v>0</v>
      </c>
      <c r="C36" s="265">
        <f>IF(($D36=""),"",VLOOKUP($D36,'[3]Συμμετοχές'!$A$7:$P$38,16))</f>
        <v>70</v>
      </c>
      <c r="D36" s="266">
        <v>8</v>
      </c>
      <c r="E36" s="264" t="str">
        <f>UPPER(IF(($D36=""),"",VLOOKUP($D36,'[3]Συμμετοχές'!$A$7:$P$38,2)))</f>
        <v>ΚΑΛΝΤΕΜΑΓΙΕΡ</v>
      </c>
      <c r="F36" s="264" t="str">
        <f>IF(($D36=""),"",VLOOKUP($D36,'[3]Συμμετοχές'!$A$7:$P$38,3))</f>
        <v>ΑΤΖΥ</v>
      </c>
      <c r="G36" s="264"/>
      <c r="H36" s="264" t="str">
        <f>IF(($D36=""),"",VLOOKUP($D36,'[3]Συμμετοχές'!$A$7:$P$38,4))</f>
        <v>ΙΕΡΑΠΕΤΡΑ</v>
      </c>
      <c r="I36" s="280"/>
      <c r="J36" s="281"/>
      <c r="K36" s="275"/>
      <c r="L36" s="268"/>
      <c r="M36" s="269"/>
      <c r="N36" s="310"/>
      <c r="O36" s="270"/>
      <c r="P36" s="289"/>
      <c r="Q36" s="306"/>
      <c r="R36" s="304"/>
      <c r="S36" s="273"/>
      <c r="T36" s="300"/>
      <c r="U36" s="10"/>
    </row>
    <row r="37" spans="1:21" ht="9" customHeight="1">
      <c r="A37" s="263"/>
      <c r="B37" s="274"/>
      <c r="C37" s="274"/>
      <c r="D37" s="274"/>
      <c r="E37" s="275"/>
      <c r="F37" s="275"/>
      <c r="G37" s="276"/>
      <c r="H37" s="275"/>
      <c r="I37" s="274"/>
      <c r="J37" s="263"/>
      <c r="K37" s="267"/>
      <c r="L37" s="268"/>
      <c r="M37" s="269"/>
      <c r="N37" s="311" t="s">
        <v>112</v>
      </c>
      <c r="O37" s="312"/>
      <c r="P37" s="291" t="s">
        <v>198</v>
      </c>
      <c r="Q37" s="313"/>
      <c r="R37" s="304"/>
      <c r="S37" s="273"/>
      <c r="T37" s="300"/>
      <c r="U37" s="10"/>
    </row>
    <row r="38" spans="1:21" ht="9" customHeight="1">
      <c r="A38" s="263">
        <v>17</v>
      </c>
      <c r="B38" s="264">
        <f>IF(($D38=""),"",VLOOKUP($D38,'[3]Συμμετοχές'!$A$7:$P$38,15))</f>
        <v>0</v>
      </c>
      <c r="C38" s="265">
        <f>IF(($D38=""),"",VLOOKUP($D38,'[3]Συμμετοχές'!$A$7:$P$38,16))</f>
        <v>80</v>
      </c>
      <c r="D38" s="266">
        <v>7</v>
      </c>
      <c r="E38" s="264" t="str">
        <f>UPPER(IF(($D38=""),"",VLOOKUP($D38,'[3]Συμμετοχές'!$A$7:$P$38,2)))</f>
        <v>ΠΑΧΟΥΜΗ</v>
      </c>
      <c r="F38" s="264" t="str">
        <f>IF(($D38=""),"",VLOOKUP($D38,'[3]Συμμετοχές'!$A$7:$P$38,3))</f>
        <v>ΠΑΓΩΝΑ</v>
      </c>
      <c r="G38" s="264"/>
      <c r="H38" s="264" t="str">
        <f>IF(($D38=""),"",VLOOKUP($D38,'[3]Συμμετοχές'!$A$7:$P$38,4))</f>
        <v>ΡΕΘΥΜΝΟ</v>
      </c>
      <c r="I38" s="265"/>
      <c r="J38" s="263"/>
      <c r="K38" s="267"/>
      <c r="L38" s="268"/>
      <c r="M38" s="269"/>
      <c r="N38" s="294" t="s">
        <v>26</v>
      </c>
      <c r="O38" s="314"/>
      <c r="P38" s="315" t="s">
        <v>201</v>
      </c>
      <c r="Q38" s="303"/>
      <c r="R38" s="304"/>
      <c r="S38" s="273"/>
      <c r="T38" s="300"/>
      <c r="U38" s="10"/>
    </row>
    <row r="39" spans="1:21" ht="9" customHeight="1">
      <c r="A39" s="263"/>
      <c r="B39" s="274"/>
      <c r="C39" s="274"/>
      <c r="D39" s="274"/>
      <c r="E39" s="275"/>
      <c r="F39" s="275"/>
      <c r="G39" s="276"/>
      <c r="H39" s="277" t="s">
        <v>26</v>
      </c>
      <c r="I39" s="278" t="s">
        <v>108</v>
      </c>
      <c r="J39" s="279" t="str">
        <f>UPPER(IF(OR((I39="a"),(I39="as")),E38,IF(OR((I39="b"),(I39="bs")),E40,)))</f>
        <v>ΠΑΧΟΥΜΗ</v>
      </c>
      <c r="K39" s="264"/>
      <c r="L39" s="268"/>
      <c r="M39" s="269"/>
      <c r="N39" s="268"/>
      <c r="O39" s="270"/>
      <c r="P39" s="289"/>
      <c r="Q39" s="306"/>
      <c r="R39" s="304"/>
      <c r="S39" s="273"/>
      <c r="T39" s="300"/>
      <c r="U39" s="10"/>
    </row>
    <row r="40" spans="1:21" ht="9" customHeight="1">
      <c r="A40" s="263">
        <v>18</v>
      </c>
      <c r="B40" s="264">
        <f>IF(($D40=""),"",VLOOKUP($D40,'[3]Συμμετοχές'!$A$7:$P$38,15))</f>
      </c>
      <c r="C40" s="265">
        <f>IF(($D40=""),"",VLOOKUP($D40,'[3]Συμμετοχές'!$A$7:$P$38,16))</f>
      </c>
      <c r="D40" s="266"/>
      <c r="E40" s="264">
        <f>UPPER(IF(($D40=""),"",VLOOKUP($D40,'[3]Συμμετοχές'!$A$7:$P$38,2)))</f>
      </c>
      <c r="F40" s="264">
        <f>IF(($D40=""),"",VLOOKUP($D40,'[3]Συμμετοχές'!$A$7:$P$38,3))</f>
      </c>
      <c r="G40" s="131" t="s">
        <v>22</v>
      </c>
      <c r="H40" s="264">
        <f>IF(($D40=""),"",VLOOKUP($D40,'[3]Συμμετοχές'!$A$7:$P$38,4))</f>
      </c>
      <c r="I40" s="280"/>
      <c r="J40" s="281"/>
      <c r="K40" s="282"/>
      <c r="L40" s="283"/>
      <c r="M40" s="269"/>
      <c r="N40" s="268"/>
      <c r="O40" s="270"/>
      <c r="P40" s="289"/>
      <c r="Q40" s="306"/>
      <c r="R40" s="304"/>
      <c r="S40" s="273"/>
      <c r="T40" s="300"/>
      <c r="U40" s="10"/>
    </row>
    <row r="41" spans="1:21" ht="9" customHeight="1">
      <c r="A41" s="263"/>
      <c r="B41" s="274"/>
      <c r="C41" s="274"/>
      <c r="D41" s="284"/>
      <c r="E41" s="275"/>
      <c r="F41" s="275"/>
      <c r="G41" s="276"/>
      <c r="H41" s="275"/>
      <c r="I41" s="274"/>
      <c r="J41" s="285" t="s">
        <v>26</v>
      </c>
      <c r="K41" s="286"/>
      <c r="L41" s="287" t="s">
        <v>191</v>
      </c>
      <c r="M41" s="288"/>
      <c r="N41" s="268"/>
      <c r="O41" s="270"/>
      <c r="P41" s="289"/>
      <c r="Q41" s="306"/>
      <c r="R41" s="304"/>
      <c r="S41" s="273"/>
      <c r="T41" s="273"/>
      <c r="U41" s="10"/>
    </row>
    <row r="42" spans="1:21" ht="9" customHeight="1">
      <c r="A42" s="263">
        <v>19</v>
      </c>
      <c r="B42" s="264">
        <f>IF(($D42=""),"",VLOOKUP($D42,'[3]Συμμετοχές'!$A$7:$P$38,15))</f>
        <v>0</v>
      </c>
      <c r="C42" s="265">
        <f>IF(($D42=""),"",VLOOKUP($D42,'[3]Συμμετοχές'!$A$7:$P$38,16))</f>
        <v>10</v>
      </c>
      <c r="D42" s="266">
        <v>16</v>
      </c>
      <c r="E42" s="264" t="str">
        <f>UPPER(IF(($D42=""),"",VLOOKUP($D42,'[3]Συμμετοχές'!$A$7:$P$38,2)))</f>
        <v>ΧΑΤΖΗΜΑΝΩΛΆΚΗ</v>
      </c>
      <c r="F42" s="264" t="str">
        <f>IF(($D42=""),"",VLOOKUP($D42,'[3]Συμμετοχές'!$A$7:$P$38,3))</f>
        <v>ΕΎΑ</v>
      </c>
      <c r="G42" s="264"/>
      <c r="H42" s="264" t="str">
        <f>IF(($D42=""),"",VLOOKUP($D42,'[3]Συμμετοχές'!$A$7:$P$38,4))</f>
        <v>ΧΑΝΙΑ</v>
      </c>
      <c r="I42" s="265"/>
      <c r="J42" s="263"/>
      <c r="K42" s="289"/>
      <c r="L42" s="281" t="s">
        <v>192</v>
      </c>
      <c r="M42" s="290"/>
      <c r="N42" s="283"/>
      <c r="O42" s="270"/>
      <c r="P42" s="289"/>
      <c r="Q42" s="306"/>
      <c r="R42" s="304"/>
      <c r="S42" s="273"/>
      <c r="T42" s="273"/>
      <c r="U42" s="10"/>
    </row>
    <row r="43" spans="1:21" ht="9" customHeight="1">
      <c r="A43" s="263"/>
      <c r="B43" s="274"/>
      <c r="C43" s="274"/>
      <c r="D43" s="284"/>
      <c r="E43" s="275"/>
      <c r="F43" s="275"/>
      <c r="G43" s="276"/>
      <c r="H43" s="277" t="s">
        <v>26</v>
      </c>
      <c r="I43" s="278" t="s">
        <v>108</v>
      </c>
      <c r="J43" s="279" t="str">
        <f>UPPER(IF(OR((I43="a"),(I43="as")),E42,IF(OR((I43="b"),(I43="bs")),E44,)))</f>
        <v>ΧΑΤΖΗΜΑΝΩΛΆΚΗ</v>
      </c>
      <c r="K43" s="291"/>
      <c r="L43" s="283"/>
      <c r="M43" s="292"/>
      <c r="N43" s="283"/>
      <c r="O43" s="270"/>
      <c r="P43" s="289"/>
      <c r="Q43" s="306"/>
      <c r="R43" s="304"/>
      <c r="S43" s="273"/>
      <c r="T43" s="273"/>
      <c r="U43" s="10"/>
    </row>
    <row r="44" spans="1:21" ht="9" customHeight="1">
      <c r="A44" s="263">
        <v>20</v>
      </c>
      <c r="B44" s="264">
        <f>IF(($D44=""),"",VLOOKUP($D44,'[3]Συμμετοχές'!$A$7:$P$38,15))</f>
      </c>
      <c r="C44" s="265">
        <f>IF(($D44=""),"",VLOOKUP($D44,'[3]Συμμετοχές'!$A$7:$P$38,16))</f>
      </c>
      <c r="D44" s="266"/>
      <c r="E44" s="264">
        <f>UPPER(IF(($D44=""),"",VLOOKUP($D44,'[3]Συμμετοχές'!$A$7:$P$38,2)))</f>
      </c>
      <c r="F44" s="264">
        <f>IF(($D44=""),"",VLOOKUP($D44,'[3]Συμμετοχές'!$A$7:$P$38,3))</f>
      </c>
      <c r="G44" s="293" t="s">
        <v>22</v>
      </c>
      <c r="H44" s="264">
        <f>IF(($D44=""),"",VLOOKUP($D44,'[3]Συμμετοχές'!$A$7:$P$38,4))</f>
      </c>
      <c r="I44" s="280"/>
      <c r="J44" s="281"/>
      <c r="K44" s="275"/>
      <c r="L44" s="268"/>
      <c r="M44" s="292"/>
      <c r="N44" s="283"/>
      <c r="O44" s="270"/>
      <c r="P44" s="289"/>
      <c r="Q44" s="306"/>
      <c r="R44" s="304"/>
      <c r="S44" s="273"/>
      <c r="T44" s="273"/>
      <c r="U44" s="10"/>
    </row>
    <row r="45" spans="1:21" ht="9" customHeight="1">
      <c r="A45" s="263"/>
      <c r="B45" s="274"/>
      <c r="C45" s="274"/>
      <c r="D45" s="284"/>
      <c r="E45" s="275"/>
      <c r="F45" s="275"/>
      <c r="G45" s="276"/>
      <c r="H45" s="275"/>
      <c r="I45" s="274"/>
      <c r="J45" s="263"/>
      <c r="K45" s="267"/>
      <c r="L45" s="294" t="s">
        <v>26</v>
      </c>
      <c r="M45" s="295"/>
      <c r="N45" s="287" t="s">
        <v>193</v>
      </c>
      <c r="O45" s="316"/>
      <c r="P45" s="289"/>
      <c r="Q45" s="306"/>
      <c r="R45" s="304"/>
      <c r="S45" s="273"/>
      <c r="T45" s="273"/>
      <c r="U45" s="10"/>
    </row>
    <row r="46" spans="1:21" ht="9" customHeight="1">
      <c r="A46" s="263">
        <v>21</v>
      </c>
      <c r="B46" s="264">
        <f>IF(($D46=""),"",VLOOKUP($D46,'[3]Συμμετοχές'!$A$7:$P$38,15))</f>
        <v>0</v>
      </c>
      <c r="C46" s="265">
        <f>IF(($D46=""),"",VLOOKUP($D46,'[3]Συμμετοχές'!$A$7:$P$38,16))</f>
        <v>30</v>
      </c>
      <c r="D46" s="266">
        <v>13</v>
      </c>
      <c r="E46" s="264" t="str">
        <f>UPPER(IF(($D46=""),"",VLOOKUP($D46,'[3]Συμμετοχές'!$A$7:$P$38,2)))</f>
        <v>ΤΣΑΚΙΡΟΓΛΟΥ</v>
      </c>
      <c r="F46" s="264" t="str">
        <f>IF(($D46=""),"",VLOOKUP($D46,'[3]Συμμετοχές'!$A$7:$P$38,3))</f>
        <v>ΚΡΙΣΤΥ</v>
      </c>
      <c r="G46" s="264"/>
      <c r="H46" s="264" t="str">
        <f>IF(($D46=""),"",VLOOKUP($D46,'[3]Συμμετοχές'!$A$7:$P$38,4))</f>
        <v>ΗΡΑΚΛΕΙΟ</v>
      </c>
      <c r="I46" s="265"/>
      <c r="J46" s="263"/>
      <c r="K46" s="267"/>
      <c r="L46" s="268"/>
      <c r="M46" s="292"/>
      <c r="N46" s="281" t="s">
        <v>150</v>
      </c>
      <c r="O46" s="296"/>
      <c r="P46" s="305"/>
      <c r="Q46" s="306"/>
      <c r="R46" s="304"/>
      <c r="S46" s="273"/>
      <c r="T46" s="273"/>
      <c r="U46" s="10"/>
    </row>
    <row r="47" spans="1:21" ht="9" customHeight="1">
      <c r="A47" s="263"/>
      <c r="B47" s="274"/>
      <c r="C47" s="274"/>
      <c r="D47" s="284"/>
      <c r="E47" s="275"/>
      <c r="F47" s="275"/>
      <c r="G47" s="276"/>
      <c r="H47" s="277" t="s">
        <v>26</v>
      </c>
      <c r="I47" s="278"/>
      <c r="J47" s="279" t="s">
        <v>193</v>
      </c>
      <c r="K47" s="264"/>
      <c r="L47" s="268"/>
      <c r="M47" s="292"/>
      <c r="N47" s="283"/>
      <c r="O47" s="297"/>
      <c r="P47" s="305"/>
      <c r="Q47" s="306"/>
      <c r="R47" s="304"/>
      <c r="S47" s="273"/>
      <c r="T47" s="273"/>
      <c r="U47" s="10"/>
    </row>
    <row r="48" spans="1:21" ht="9" customHeight="1">
      <c r="A48" s="263">
        <v>22</v>
      </c>
      <c r="B48" s="264">
        <f>IF(($D48=""),"",VLOOKUP($D48,'[3]Συμμετοχές'!$A$7:$P$38,15))</f>
        <v>0</v>
      </c>
      <c r="C48" s="265">
        <f>IF(($D48=""),"",VLOOKUP($D48,'[3]Συμμετοχές'!$A$7:$P$38,16))</f>
        <v>25</v>
      </c>
      <c r="D48" s="266">
        <v>14</v>
      </c>
      <c r="E48" s="264" t="str">
        <f>UPPER(IF(($D48=""),"",VLOOKUP($D48,'[3]Συμμετοχές'!$A$7:$P$38,2)))</f>
        <v>ΞΑΝΘΟΠΟΥΛΟΥ</v>
      </c>
      <c r="F48" s="264" t="str">
        <f>IF(($D48=""),"",VLOOKUP($D48,'[3]Συμμετοχές'!$A$7:$P$38,3))</f>
        <v>ΜΠΕΤΤΥ</v>
      </c>
      <c r="G48" s="264"/>
      <c r="H48" s="264" t="str">
        <f>IF(($D48=""),"",VLOOKUP($D48,'[3]Συμμετοχές'!$A$7:$P$38,4))</f>
        <v>ΗΡΑΚΛΕΙΟ</v>
      </c>
      <c r="I48" s="280"/>
      <c r="J48" s="281" t="s">
        <v>190</v>
      </c>
      <c r="K48" s="282"/>
      <c r="L48" s="283"/>
      <c r="M48" s="292"/>
      <c r="N48" s="283"/>
      <c r="O48" s="297"/>
      <c r="P48" s="305"/>
      <c r="Q48" s="306"/>
      <c r="R48" s="304"/>
      <c r="S48" s="273"/>
      <c r="T48" s="273"/>
      <c r="U48" s="10"/>
    </row>
    <row r="49" spans="1:21" ht="9" customHeight="1">
      <c r="A49" s="263"/>
      <c r="B49" s="274"/>
      <c r="C49" s="274"/>
      <c r="D49" s="284"/>
      <c r="E49" s="275"/>
      <c r="F49" s="275"/>
      <c r="G49" s="276"/>
      <c r="H49" s="275"/>
      <c r="I49" s="274"/>
      <c r="J49" s="285" t="s">
        <v>26</v>
      </c>
      <c r="K49" s="286"/>
      <c r="L49" s="287" t="s">
        <v>193</v>
      </c>
      <c r="M49" s="298"/>
      <c r="N49" s="283"/>
      <c r="O49" s="297"/>
      <c r="P49" s="305"/>
      <c r="Q49" s="306"/>
      <c r="R49" s="304"/>
      <c r="S49" s="273"/>
      <c r="T49" s="273"/>
      <c r="U49" s="10"/>
    </row>
    <row r="50" spans="1:21" ht="9" customHeight="1">
      <c r="A50" s="263">
        <v>23</v>
      </c>
      <c r="B50" s="264">
        <f>IF(($D50=""),"",VLOOKUP($D50,'[3]Συμμετοχές'!$A$7:$P$38,15))</f>
      </c>
      <c r="C50" s="265">
        <f>IF(($D50=""),"",VLOOKUP($D50,'[3]Συμμετοχές'!$A$7:$P$38,16))</f>
      </c>
      <c r="D50" s="266"/>
      <c r="E50" s="264">
        <f>UPPER(IF(($D50=""),"",VLOOKUP($D50,'[3]Συμμετοχές'!$A$7:$P$38,2)))</f>
      </c>
      <c r="F50" s="264">
        <f>IF(($D50=""),"",VLOOKUP($D50,'[3]Συμμετοχές'!$A$7:$P$38,3))</f>
      </c>
      <c r="G50" s="131" t="s">
        <v>22</v>
      </c>
      <c r="H50" s="264">
        <f>IF(($D50=""),"",VLOOKUP($D50,'[3]Συμμετοχές'!$A$7:$P$38,4))</f>
      </c>
      <c r="I50" s="265"/>
      <c r="J50" s="263"/>
      <c r="K50" s="289"/>
      <c r="L50" s="281" t="s">
        <v>194</v>
      </c>
      <c r="M50" s="299"/>
      <c r="N50" s="268"/>
      <c r="O50" s="297"/>
      <c r="P50" s="305"/>
      <c r="Q50" s="306"/>
      <c r="R50" s="304"/>
      <c r="S50" s="273"/>
      <c r="T50" s="273"/>
      <c r="U50" s="10"/>
    </row>
    <row r="51" spans="1:21" ht="9" customHeight="1">
      <c r="A51" s="263"/>
      <c r="B51" s="274"/>
      <c r="C51" s="274"/>
      <c r="D51" s="274"/>
      <c r="E51" s="275"/>
      <c r="F51" s="275"/>
      <c r="G51" s="276"/>
      <c r="H51" s="277" t="s">
        <v>26</v>
      </c>
      <c r="I51" s="278" t="s">
        <v>109</v>
      </c>
      <c r="J51" s="279" t="str">
        <f>UPPER(IF(OR((I51="a"),(I51="as")),E50,IF(OR((I51="b"),(I51="bs")),E52,)))</f>
        <v>ΒΡΟΝΤΑΚΗ</v>
      </c>
      <c r="K51" s="291"/>
      <c r="L51" s="283"/>
      <c r="M51" s="269"/>
      <c r="N51" s="268"/>
      <c r="O51" s="297"/>
      <c r="P51" s="305"/>
      <c r="Q51" s="306"/>
      <c r="R51" s="304"/>
      <c r="S51" s="273"/>
      <c r="T51" s="273"/>
      <c r="U51" s="10"/>
    </row>
    <row r="52" spans="1:21" ht="9" customHeight="1">
      <c r="A52" s="263">
        <v>24</v>
      </c>
      <c r="B52" s="264">
        <f>IF(($D52=""),"",VLOOKUP($D52,'[3]Συμμετοχές'!$A$7:$P$38,15))</f>
        <v>0</v>
      </c>
      <c r="C52" s="265">
        <f>IF(($D52=""),"",VLOOKUP($D52,'[3]Συμμετοχές'!$A$7:$P$38,16))</f>
        <v>130</v>
      </c>
      <c r="D52" s="266">
        <v>4</v>
      </c>
      <c r="E52" s="264" t="str">
        <f>UPPER(IF(($D52=""),"",VLOOKUP($D52,'[3]Συμμετοχές'!$A$7:$P$38,2)))</f>
        <v>ΒΡΟΝΤΑΚΗ</v>
      </c>
      <c r="F52" s="264" t="str">
        <f>IF(($D52=""),"",VLOOKUP($D52,'[3]Συμμετοχές'!$A$7:$P$38,3))</f>
        <v>ΓΕΩΡΓΙΑ</v>
      </c>
      <c r="G52" s="264"/>
      <c r="H52" s="264" t="str">
        <f>IF(($D52=""),"",VLOOKUP($D52,'[3]Συμμετοχές'!$A$7:$P$38,4))</f>
        <v>ΡΕΘΥΜΝΟ</v>
      </c>
      <c r="I52" s="280"/>
      <c r="J52" s="281"/>
      <c r="K52" s="275"/>
      <c r="L52" s="268"/>
      <c r="M52" s="269"/>
      <c r="N52" s="268"/>
      <c r="O52" s="297"/>
      <c r="P52" s="305"/>
      <c r="Q52" s="306"/>
      <c r="R52" s="304"/>
      <c r="S52" s="273"/>
      <c r="T52" s="273"/>
      <c r="U52" s="10"/>
    </row>
    <row r="53" spans="1:21" ht="9" customHeight="1">
      <c r="A53" s="263"/>
      <c r="B53" s="274"/>
      <c r="C53" s="274"/>
      <c r="D53" s="274"/>
      <c r="E53" s="275"/>
      <c r="F53" s="275"/>
      <c r="G53" s="276"/>
      <c r="H53" s="275"/>
      <c r="I53" s="274"/>
      <c r="J53" s="263"/>
      <c r="K53" s="267"/>
      <c r="L53" s="268"/>
      <c r="M53" s="269"/>
      <c r="N53" s="294" t="s">
        <v>26</v>
      </c>
      <c r="O53" s="286"/>
      <c r="P53" s="317" t="s">
        <v>198</v>
      </c>
      <c r="Q53" s="318"/>
      <c r="R53" s="304"/>
      <c r="S53" s="273"/>
      <c r="T53" s="273"/>
      <c r="U53" s="10"/>
    </row>
    <row r="54" spans="1:21" ht="9" customHeight="1">
      <c r="A54" s="263">
        <v>25</v>
      </c>
      <c r="B54" s="264">
        <f>IF(($D54=""),"",VLOOKUP($D54,'[3]Συμμετοχές'!$A$7:$P$38,15))</f>
        <v>0</v>
      </c>
      <c r="C54" s="265">
        <f>IF(($D54=""),"",VLOOKUP($D54,'[3]Συμμετοχές'!$A$7:$P$38,16))</f>
        <v>120</v>
      </c>
      <c r="D54" s="266">
        <v>5</v>
      </c>
      <c r="E54" s="264" t="str">
        <f>UPPER(IF(($D54=""),"",VLOOKUP($D54,'[3]Συμμετοχές'!$A$7:$P$38,2)))</f>
        <v>ΠΕΡΔΙΚΑΚΗ</v>
      </c>
      <c r="F54" s="264" t="str">
        <f>IF(($D54=""),"",VLOOKUP($D54,'[3]Συμμετοχές'!$A$7:$P$38,3))</f>
        <v>ΚΑΤΕΡΙΝΑ</v>
      </c>
      <c r="G54" s="264"/>
      <c r="H54" s="264" t="str">
        <f>IF(($D54=""),"",VLOOKUP($D54,'[3]Συμμετοχές'!$A$7:$P$38,4))</f>
        <v>ΙΕΡΑΠΕΤΡΑ</v>
      </c>
      <c r="I54" s="265"/>
      <c r="J54" s="263"/>
      <c r="K54" s="267"/>
      <c r="L54" s="268"/>
      <c r="M54" s="269"/>
      <c r="N54" s="268"/>
      <c r="O54" s="297"/>
      <c r="P54" s="281" t="s">
        <v>200</v>
      </c>
      <c r="Q54" s="319"/>
      <c r="R54" s="272"/>
      <c r="S54" s="273"/>
      <c r="T54" s="273"/>
      <c r="U54" s="10"/>
    </row>
    <row r="55" spans="1:21" ht="9" customHeight="1">
      <c r="A55" s="263"/>
      <c r="B55" s="274"/>
      <c r="C55" s="274"/>
      <c r="D55" s="274"/>
      <c r="E55" s="275"/>
      <c r="F55" s="275"/>
      <c r="G55" s="276"/>
      <c r="H55" s="277" t="s">
        <v>26</v>
      </c>
      <c r="I55" s="278" t="s">
        <v>108</v>
      </c>
      <c r="J55" s="279" t="str">
        <f>UPPER(IF(OR((I55="a"),(I55="as")),E54,IF(OR((I55="b"),(I55="bs")),E56,)))</f>
        <v>ΠΕΡΔΙΚΑΚΗ</v>
      </c>
      <c r="K55" s="264"/>
      <c r="L55" s="268"/>
      <c r="M55" s="269"/>
      <c r="N55" s="268"/>
      <c r="O55" s="297"/>
      <c r="P55" s="283"/>
      <c r="Q55" s="271"/>
      <c r="R55" s="272"/>
      <c r="S55" s="273"/>
      <c r="T55" s="273"/>
      <c r="U55" s="10"/>
    </row>
    <row r="56" spans="1:21" ht="9" customHeight="1">
      <c r="A56" s="263">
        <v>26</v>
      </c>
      <c r="B56" s="264">
        <f>IF(($D56=""),"",VLOOKUP($D56,'[3]Συμμετοχές'!$A$7:$P$38,15))</f>
      </c>
      <c r="C56" s="265">
        <f>IF(($D56=""),"",VLOOKUP($D56,'[3]Συμμετοχές'!$A$7:$P$38,16))</f>
      </c>
      <c r="D56" s="266"/>
      <c r="E56" s="264">
        <f>UPPER(IF(($D56=""),"",VLOOKUP($D56,'[3]Συμμετοχές'!$A$7:$P$38,2)))</f>
      </c>
      <c r="F56" s="264">
        <f>IF(($D56=""),"",VLOOKUP($D56,'[3]Συμμετοχές'!$A$7:$P$38,3))</f>
      </c>
      <c r="G56" s="131" t="s">
        <v>22</v>
      </c>
      <c r="H56" s="264">
        <f>IF(($D56=""),"",VLOOKUP($D56,'[3]Συμμετοχές'!$A$7:$P$38,4))</f>
      </c>
      <c r="I56" s="280"/>
      <c r="J56" s="281"/>
      <c r="K56" s="282"/>
      <c r="L56" s="283"/>
      <c r="M56" s="269"/>
      <c r="N56" s="268"/>
      <c r="O56" s="297"/>
      <c r="P56" s="283"/>
      <c r="Q56" s="271"/>
      <c r="R56" s="272"/>
      <c r="S56" s="273"/>
      <c r="T56" s="273"/>
      <c r="U56" s="10"/>
    </row>
    <row r="57" spans="1:21" ht="9" customHeight="1">
      <c r="A57" s="263"/>
      <c r="B57" s="274"/>
      <c r="C57" s="274"/>
      <c r="D57" s="284"/>
      <c r="E57" s="275"/>
      <c r="F57" s="275"/>
      <c r="G57" s="276"/>
      <c r="H57" s="275"/>
      <c r="I57" s="274"/>
      <c r="J57" s="285" t="s">
        <v>26</v>
      </c>
      <c r="K57" s="286"/>
      <c r="L57" s="287" t="s">
        <v>195</v>
      </c>
      <c r="M57" s="288"/>
      <c r="N57" s="268"/>
      <c r="O57" s="297"/>
      <c r="P57" s="283"/>
      <c r="Q57" s="271"/>
      <c r="R57" s="272"/>
      <c r="S57" s="273"/>
      <c r="T57" s="273"/>
      <c r="U57" s="10"/>
    </row>
    <row r="58" spans="1:21" ht="9" customHeight="1">
      <c r="A58" s="263">
        <v>27</v>
      </c>
      <c r="B58" s="264">
        <f>IF(($D58=""),"",VLOOKUP($D58,'[3]Συμμετοχές'!$A$7:$P$38,15))</f>
        <v>0</v>
      </c>
      <c r="C58" s="265">
        <f>IF(($D58=""),"",VLOOKUP($D58,'[3]Συμμετοχές'!$A$7:$P$38,16))</f>
        <v>55</v>
      </c>
      <c r="D58" s="266">
        <v>10</v>
      </c>
      <c r="E58" s="264" t="str">
        <f>UPPER(IF(($D58=""),"",VLOOKUP($D58,'[3]Συμμετοχές'!$A$7:$P$38,2)))</f>
        <v>ΣΩΠΑΣΗ</v>
      </c>
      <c r="F58" s="264" t="str">
        <f>IF(($D58=""),"",VLOOKUP($D58,'[3]Συμμετοχές'!$A$7:$P$38,3))</f>
        <v>ΧΡΎΣΑ </v>
      </c>
      <c r="G58" s="264"/>
      <c r="H58" s="264" t="str">
        <f>IF(($D58=""),"",VLOOKUP($D58,'[3]Συμμετοχές'!$A$7:$P$38,4))</f>
        <v>ΑΓ. ΝΙΚΟΛΑΟΣ</v>
      </c>
      <c r="I58" s="265"/>
      <c r="J58" s="263"/>
      <c r="K58" s="289"/>
      <c r="L58" s="281" t="s">
        <v>196</v>
      </c>
      <c r="M58" s="290"/>
      <c r="N58" s="283"/>
      <c r="O58" s="297"/>
      <c r="P58" s="283"/>
      <c r="Q58" s="271"/>
      <c r="R58" s="272"/>
      <c r="S58" s="273"/>
      <c r="T58" s="273"/>
      <c r="U58" s="10"/>
    </row>
    <row r="59" spans="1:21" ht="9" customHeight="1">
      <c r="A59" s="263"/>
      <c r="B59" s="274"/>
      <c r="C59" s="274"/>
      <c r="D59" s="284"/>
      <c r="E59" s="275"/>
      <c r="F59" s="275"/>
      <c r="G59" s="276"/>
      <c r="H59" s="277" t="s">
        <v>26</v>
      </c>
      <c r="I59" s="278" t="s">
        <v>108</v>
      </c>
      <c r="J59" s="279" t="str">
        <f>UPPER(IF(OR((I59="a"),(I59="as")),E58,IF(OR((I59="b"),(I59="bs")),E60,)))</f>
        <v>ΣΩΠΑΣΗ</v>
      </c>
      <c r="K59" s="291"/>
      <c r="L59" s="283"/>
      <c r="M59" s="292"/>
      <c r="N59" s="283"/>
      <c r="O59" s="297"/>
      <c r="P59" s="283"/>
      <c r="Q59" s="271"/>
      <c r="R59" s="272"/>
      <c r="S59" s="273"/>
      <c r="T59" s="273"/>
      <c r="U59" s="10"/>
    </row>
    <row r="60" spans="1:21" ht="9" customHeight="1">
      <c r="A60" s="263">
        <v>28</v>
      </c>
      <c r="B60" s="264">
        <f>IF(($D60=""),"",VLOOKUP($D60,'[3]Συμμετοχές'!$A$7:$P$38,15))</f>
      </c>
      <c r="C60" s="265">
        <f>IF(($D60=""),"",VLOOKUP($D60,'[3]Συμμετοχές'!$A$7:$P$38,16))</f>
      </c>
      <c r="D60" s="266"/>
      <c r="E60" s="264">
        <f>UPPER(IF(($D60=""),"",VLOOKUP($D60,'[3]Συμμετοχές'!$A$7:$P$38,2)))</f>
      </c>
      <c r="F60" s="264">
        <f>IF(($D60=""),"",VLOOKUP($D60,'[3]Συμμετοχές'!$A$7:$P$38,3))</f>
      </c>
      <c r="G60" s="293" t="s">
        <v>22</v>
      </c>
      <c r="H60" s="264">
        <f>IF(($D60=""),"",VLOOKUP($D60,'[3]Συμμετοχές'!$A$7:$P$38,4))</f>
      </c>
      <c r="I60" s="280"/>
      <c r="J60" s="281"/>
      <c r="K60" s="275"/>
      <c r="L60" s="268"/>
      <c r="M60" s="292"/>
      <c r="N60" s="283"/>
      <c r="O60" s="297"/>
      <c r="P60" s="283"/>
      <c r="Q60" s="271"/>
      <c r="R60" s="272"/>
      <c r="S60" s="273"/>
      <c r="T60" s="273"/>
      <c r="U60" s="10"/>
    </row>
    <row r="61" spans="1:21" ht="9" customHeight="1">
      <c r="A61" s="263"/>
      <c r="B61" s="274"/>
      <c r="C61" s="274"/>
      <c r="D61" s="284"/>
      <c r="E61" s="275"/>
      <c r="F61" s="275"/>
      <c r="G61" s="276"/>
      <c r="H61" s="275"/>
      <c r="I61" s="274"/>
      <c r="J61" s="263"/>
      <c r="K61" s="267"/>
      <c r="L61" s="294" t="s">
        <v>26</v>
      </c>
      <c r="M61" s="295"/>
      <c r="N61" s="287" t="s">
        <v>198</v>
      </c>
      <c r="O61" s="308"/>
      <c r="P61" s="283"/>
      <c r="Q61" s="271"/>
      <c r="R61" s="272"/>
      <c r="S61" s="273"/>
      <c r="T61" s="273"/>
      <c r="U61" s="10"/>
    </row>
    <row r="62" spans="1:21" ht="9" customHeight="1">
      <c r="A62" s="263">
        <v>29</v>
      </c>
      <c r="B62" s="264">
        <f>IF(($D62=""),"",VLOOKUP($D62,'[3]Συμμετοχές'!$A$7:$P$38,15))</f>
        <v>0</v>
      </c>
      <c r="C62" s="265">
        <f>IF(($D62=""),"",VLOOKUP($D62,'[3]Συμμετοχές'!$A$7:$P$38,16))</f>
        <v>40</v>
      </c>
      <c r="D62" s="266">
        <v>11</v>
      </c>
      <c r="E62" s="264" t="str">
        <f>UPPER(IF(($D62=""),"",VLOOKUP($D62,'[3]Συμμετοχές'!$A$7:$P$38,2)))</f>
        <v>ΜΙΧΕΛΙΔΑΚΗ</v>
      </c>
      <c r="F62" s="264" t="str">
        <f>IF(($D62=""),"",VLOOKUP($D62,'[3]Συμμετοχές'!$A$7:$P$38,3))</f>
        <v>ΙΡΜΑ</v>
      </c>
      <c r="G62" s="264"/>
      <c r="H62" s="264" t="str">
        <f>IF(($D62=""),"",VLOOKUP($D62,'[3]Συμμετοχές'!$A$7:$P$38,4))</f>
        <v>ΗΡΑΚΛΕΙΟ</v>
      </c>
      <c r="I62" s="265"/>
      <c r="J62" s="263"/>
      <c r="K62" s="267"/>
      <c r="L62" s="268"/>
      <c r="M62" s="292"/>
      <c r="N62" s="281" t="s">
        <v>199</v>
      </c>
      <c r="O62" s="275"/>
      <c r="P62" s="268"/>
      <c r="Q62" s="271"/>
      <c r="R62" s="272"/>
      <c r="S62" s="273"/>
      <c r="T62" s="273"/>
      <c r="U62" s="10"/>
    </row>
    <row r="63" spans="1:21" ht="9" customHeight="1">
      <c r="A63" s="263"/>
      <c r="B63" s="274"/>
      <c r="C63" s="274"/>
      <c r="D63" s="284"/>
      <c r="E63" s="275"/>
      <c r="F63" s="275"/>
      <c r="G63" s="276"/>
      <c r="H63" s="277" t="s">
        <v>26</v>
      </c>
      <c r="I63" s="278"/>
      <c r="J63" s="279" t="s">
        <v>197</v>
      </c>
      <c r="K63" s="264"/>
      <c r="L63" s="268"/>
      <c r="M63" s="292"/>
      <c r="N63" s="283"/>
      <c r="O63" s="267"/>
      <c r="P63" s="268"/>
      <c r="Q63" s="271"/>
      <c r="R63" s="272"/>
      <c r="S63" s="273"/>
      <c r="T63" s="273"/>
      <c r="U63" s="10"/>
    </row>
    <row r="64" spans="1:21" ht="9" customHeight="1">
      <c r="A64" s="263">
        <v>30</v>
      </c>
      <c r="B64" s="264">
        <f>IF(($D64=""),"",VLOOKUP($D64,'[3]Συμμετοχές'!$A$7:$P$38,15))</f>
        <v>0</v>
      </c>
      <c r="C64" s="265">
        <f>IF(($D64=""),"",VLOOKUP($D64,'[3]Συμμετοχές'!$A$7:$P$38,16))</f>
        <v>30</v>
      </c>
      <c r="D64" s="266">
        <v>12</v>
      </c>
      <c r="E64" s="264" t="str">
        <f>UPPER(IF(($D64=""),"",VLOOKUP($D64,'[3]Συμμετοχές'!$A$7:$P$38,2)))</f>
        <v>ΠΕΡΓΙΑΝΑΚΗ</v>
      </c>
      <c r="F64" s="264" t="str">
        <f>IF(($D64=""),"",VLOOKUP($D64,'[3]Συμμετοχές'!$A$7:$P$38,3))</f>
        <v>ΕΛΕΝΗ</v>
      </c>
      <c r="G64" s="264"/>
      <c r="H64" s="264" t="str">
        <f>IF(($D64=""),"",VLOOKUP($D64,'[3]Συμμετοχές'!$A$7:$P$38,4))</f>
        <v>ΜΟΙΡΕΣ</v>
      </c>
      <c r="I64" s="280"/>
      <c r="J64" s="281" t="s">
        <v>122</v>
      </c>
      <c r="K64" s="282"/>
      <c r="L64" s="283"/>
      <c r="M64" s="292"/>
      <c r="N64" s="283"/>
      <c r="O64" s="267"/>
      <c r="P64" s="268"/>
      <c r="Q64" s="271"/>
      <c r="R64" s="272"/>
      <c r="S64" s="273"/>
      <c r="T64" s="273"/>
      <c r="U64" s="10"/>
    </row>
    <row r="65" spans="1:21" ht="9" customHeight="1">
      <c r="A65" s="263"/>
      <c r="B65" s="274"/>
      <c r="C65" s="274"/>
      <c r="D65" s="284"/>
      <c r="E65" s="275"/>
      <c r="F65" s="275"/>
      <c r="G65" s="276"/>
      <c r="H65" s="275"/>
      <c r="I65" s="274"/>
      <c r="J65" s="285" t="s">
        <v>26</v>
      </c>
      <c r="K65" s="286"/>
      <c r="L65" s="287" t="s">
        <v>198</v>
      </c>
      <c r="M65" s="298"/>
      <c r="N65" s="283"/>
      <c r="O65" s="267"/>
      <c r="P65" s="268"/>
      <c r="Q65" s="271"/>
      <c r="R65" s="272"/>
      <c r="S65" s="273"/>
      <c r="T65" s="273"/>
      <c r="U65" s="10"/>
    </row>
    <row r="66" spans="1:21" ht="9" customHeight="1">
      <c r="A66" s="263">
        <v>31</v>
      </c>
      <c r="B66" s="264">
        <f>IF(($D66=""),"",VLOOKUP($D66,'[3]Συμμετοχές'!$A$7:$P$38,15))</f>
      </c>
      <c r="C66" s="265">
        <f>IF(($D66=""),"",VLOOKUP($D66,'[3]Συμμετοχές'!$A$7:$P$38,16))</f>
      </c>
      <c r="D66" s="266"/>
      <c r="E66" s="264">
        <f>UPPER(IF(($D66=""),"",VLOOKUP($D66,'[3]Συμμετοχές'!$A$7:$P$38,2)))</f>
      </c>
      <c r="F66" s="264">
        <f>IF(($D66=""),"",VLOOKUP($D66,'[3]Συμμετοχές'!$A$7:$P$38,3))</f>
      </c>
      <c r="G66" s="131" t="s">
        <v>22</v>
      </c>
      <c r="H66" s="264">
        <f>IF(($D66=""),"",VLOOKUP($D66,'[3]Συμμετοχές'!$A$7:$P$38,4))</f>
      </c>
      <c r="I66" s="265"/>
      <c r="J66" s="263"/>
      <c r="K66" s="289"/>
      <c r="L66" s="281" t="s">
        <v>129</v>
      </c>
      <c r="M66" s="299"/>
      <c r="N66" s="268"/>
      <c r="O66" s="267"/>
      <c r="P66" s="268"/>
      <c r="Q66" s="320"/>
      <c r="R66" s="272"/>
      <c r="S66" s="273"/>
      <c r="T66" s="273"/>
      <c r="U66" s="10"/>
    </row>
    <row r="67" spans="1:21" ht="9" customHeight="1">
      <c r="A67" s="263"/>
      <c r="B67" s="274"/>
      <c r="C67" s="274"/>
      <c r="D67" s="274"/>
      <c r="E67" s="275"/>
      <c r="F67" s="275"/>
      <c r="G67" s="276"/>
      <c r="H67" s="277" t="s">
        <v>26</v>
      </c>
      <c r="I67" s="278" t="s">
        <v>109</v>
      </c>
      <c r="J67" s="279" t="str">
        <f>UPPER(IF(OR((I67="a"),(I67="as")),E66,IF(OR((I67="b"),(I67="bs")),E68,)))</f>
        <v>ΡΑΜΟΥΤΣΑΚΗ</v>
      </c>
      <c r="K67" s="291"/>
      <c r="L67" s="283"/>
      <c r="M67" s="269"/>
      <c r="N67" s="268"/>
      <c r="O67" s="267"/>
      <c r="P67" s="268"/>
      <c r="Q67" s="320"/>
      <c r="R67" s="272"/>
      <c r="S67" s="273"/>
      <c r="T67" s="273"/>
      <c r="U67" s="10"/>
    </row>
    <row r="68" spans="1:21" ht="9" customHeight="1">
      <c r="A68" s="263">
        <v>32</v>
      </c>
      <c r="B68" s="264">
        <f>IF(($D68=""),"",VLOOKUP($D68,'[3]Συμμετοχές'!$A$7:$P$38,15))</f>
        <v>0</v>
      </c>
      <c r="C68" s="265">
        <f>IF(($D68=""),"",VLOOKUP($D68,'[3]Συμμετοχές'!$A$7:$P$38,16))</f>
        <v>410</v>
      </c>
      <c r="D68" s="266">
        <v>2</v>
      </c>
      <c r="E68" s="264" t="str">
        <f>UPPER(IF(($D68=""),"",VLOOKUP($D68,'[3]Συμμετοχές'!$A$7:$P$38,2)))</f>
        <v>ΡΑΜΟΥΤΣΑΚΗ</v>
      </c>
      <c r="F68" s="264" t="str">
        <f>IF(($D68=""),"",VLOOKUP($D68,'[3]Συμμετοχές'!$A$7:$P$38,3))</f>
        <v>ΜΙΡΚΑ</v>
      </c>
      <c r="G68" s="264"/>
      <c r="H68" s="264" t="str">
        <f>IF(($D68=""),"",VLOOKUP($D68,'[3]Συμμετοχές'!$A$7:$P$38,4))</f>
        <v>ΗΡΑΚΛΕΙΟ</v>
      </c>
      <c r="I68" s="280"/>
      <c r="J68" s="281"/>
      <c r="K68" s="275"/>
      <c r="L68" s="268"/>
      <c r="M68" s="269"/>
      <c r="N68" s="268"/>
      <c r="O68" s="270"/>
      <c r="P68" s="268"/>
      <c r="Q68" s="320"/>
      <c r="R68" s="272"/>
      <c r="S68" s="273"/>
      <c r="T68" s="273"/>
      <c r="U68" s="10"/>
    </row>
    <row r="69" spans="1:21" ht="9" customHeight="1">
      <c r="A69" s="321"/>
      <c r="B69" s="322"/>
      <c r="C69" s="322"/>
      <c r="D69" s="322"/>
      <c r="E69" s="323"/>
      <c r="F69" s="323"/>
      <c r="G69" s="323"/>
      <c r="H69" s="323"/>
      <c r="I69" s="324"/>
      <c r="J69" s="325"/>
      <c r="K69" s="326"/>
      <c r="L69" s="327"/>
      <c r="M69" s="328"/>
      <c r="N69" s="327"/>
      <c r="O69" s="326"/>
      <c r="P69" s="327"/>
      <c r="Q69" s="328"/>
      <c r="R69" s="29"/>
      <c r="S69" s="10"/>
      <c r="T69" s="10"/>
      <c r="U69" s="10"/>
    </row>
    <row r="70" spans="1:21" ht="9" customHeight="1">
      <c r="A70" s="329" t="s">
        <v>93</v>
      </c>
      <c r="B70" s="330"/>
      <c r="C70" s="331"/>
      <c r="D70" s="332" t="s">
        <v>94</v>
      </c>
      <c r="E70" s="333" t="s">
        <v>95</v>
      </c>
      <c r="F70" s="334"/>
      <c r="G70" s="334"/>
      <c r="H70" s="335"/>
      <c r="I70" s="332" t="s">
        <v>94</v>
      </c>
      <c r="J70" s="334" t="s">
        <v>96</v>
      </c>
      <c r="K70" s="336"/>
      <c r="L70" s="333" t="s">
        <v>97</v>
      </c>
      <c r="M70" s="337"/>
      <c r="N70" s="338" t="s">
        <v>98</v>
      </c>
      <c r="O70" s="201"/>
      <c r="P70" s="201"/>
      <c r="Q70" s="337"/>
      <c r="R70" s="409"/>
      <c r="S70" s="410"/>
      <c r="T70" s="10"/>
      <c r="U70" s="10"/>
    </row>
    <row r="71" spans="1:21" ht="9" customHeight="1">
      <c r="A71" s="203" t="s">
        <v>99</v>
      </c>
      <c r="B71" s="204"/>
      <c r="C71" s="205"/>
      <c r="D71" s="206" t="s">
        <v>20</v>
      </c>
      <c r="E71" s="339" t="str">
        <f>'[3]Συμμετοχές'!B7</f>
        <v>ΣΩΜΑΡΑΚΗ</v>
      </c>
      <c r="F71" s="340"/>
      <c r="G71" s="339"/>
      <c r="H71" s="341"/>
      <c r="I71" s="206" t="s">
        <v>20</v>
      </c>
      <c r="J71" s="340"/>
      <c r="K71" s="210"/>
      <c r="L71" s="204"/>
      <c r="M71" s="342"/>
      <c r="N71" s="430" t="s">
        <v>100</v>
      </c>
      <c r="O71" s="431"/>
      <c r="P71" s="431"/>
      <c r="Q71" s="432"/>
      <c r="R71" s="409"/>
      <c r="S71" s="410"/>
      <c r="T71" s="10"/>
      <c r="U71" s="10"/>
    </row>
    <row r="72" spans="1:21" ht="9" customHeight="1">
      <c r="A72" s="215" t="s">
        <v>101</v>
      </c>
      <c r="B72" s="216"/>
      <c r="C72" s="217"/>
      <c r="D72" s="218" t="s">
        <v>21</v>
      </c>
      <c r="E72" s="343" t="str">
        <f>'[3]Συμμετοχές'!B8</f>
        <v>ΡΑΜΟΥΤΣΑΚΗ</v>
      </c>
      <c r="F72" s="344"/>
      <c r="G72" s="343"/>
      <c r="H72" s="345"/>
      <c r="I72" s="218" t="s">
        <v>21</v>
      </c>
      <c r="J72" s="344"/>
      <c r="K72" s="346"/>
      <c r="L72" s="216"/>
      <c r="M72" s="347"/>
      <c r="N72" s="224"/>
      <c r="O72" s="225"/>
      <c r="P72" s="226"/>
      <c r="Q72" s="348"/>
      <c r="R72" s="409"/>
      <c r="S72" s="410"/>
      <c r="T72" s="10"/>
      <c r="U72" s="10"/>
    </row>
    <row r="73" spans="1:21" ht="9" customHeight="1">
      <c r="A73" s="228" t="s">
        <v>102</v>
      </c>
      <c r="B73" s="226"/>
      <c r="C73" s="229"/>
      <c r="D73" s="218" t="s">
        <v>24</v>
      </c>
      <c r="E73" s="343" t="str">
        <f>'[3]Συμμετοχές'!B9</f>
        <v>ΑΣΠΡΑΔΑΚΗ</v>
      </c>
      <c r="F73" s="344"/>
      <c r="G73" s="343"/>
      <c r="H73" s="345"/>
      <c r="I73" s="218" t="s">
        <v>24</v>
      </c>
      <c r="J73" s="344"/>
      <c r="K73" s="346"/>
      <c r="L73" s="216"/>
      <c r="M73" s="347"/>
      <c r="N73" s="430" t="s">
        <v>103</v>
      </c>
      <c r="O73" s="431"/>
      <c r="P73" s="431"/>
      <c r="Q73" s="432"/>
      <c r="R73" s="409"/>
      <c r="S73" s="410"/>
      <c r="T73" s="10"/>
      <c r="U73" s="10"/>
    </row>
    <row r="74" spans="1:21" ht="9" customHeight="1">
      <c r="A74" s="349"/>
      <c r="B74" s="350"/>
      <c r="C74" s="205"/>
      <c r="D74" s="218" t="s">
        <v>25</v>
      </c>
      <c r="E74" s="343" t="str">
        <f>'[3]Συμμετοχές'!B10</f>
        <v>ΒΡΟΝΤΑΚΗ</v>
      </c>
      <c r="F74" s="344"/>
      <c r="G74" s="343"/>
      <c r="H74" s="345"/>
      <c r="I74" s="218" t="s">
        <v>25</v>
      </c>
      <c r="J74" s="344"/>
      <c r="K74" s="346"/>
      <c r="L74" s="216"/>
      <c r="M74" s="347"/>
      <c r="N74" s="215"/>
      <c r="O74" s="346"/>
      <c r="P74" s="408"/>
      <c r="Q74" s="347"/>
      <c r="R74" s="409"/>
      <c r="S74" s="410"/>
      <c r="T74" s="10"/>
      <c r="U74" s="10"/>
    </row>
    <row r="75" spans="1:21" ht="9" customHeight="1">
      <c r="A75" s="351" t="s">
        <v>104</v>
      </c>
      <c r="B75" s="352"/>
      <c r="C75" s="353"/>
      <c r="D75" s="218" t="s">
        <v>27</v>
      </c>
      <c r="E75" s="343" t="str">
        <f>'[3]Συμμετοχές'!B11</f>
        <v>ΠΕΡΔΙΚΑΚΗ</v>
      </c>
      <c r="F75" s="344"/>
      <c r="G75" s="343"/>
      <c r="H75" s="345"/>
      <c r="I75" s="218" t="s">
        <v>27</v>
      </c>
      <c r="J75" s="344"/>
      <c r="K75" s="346"/>
      <c r="L75" s="216"/>
      <c r="M75" s="347"/>
      <c r="N75" s="228"/>
      <c r="O75" s="225"/>
      <c r="P75" s="226"/>
      <c r="Q75" s="348"/>
      <c r="R75" s="409"/>
      <c r="S75" s="410"/>
      <c r="T75" s="10"/>
      <c r="U75" s="10"/>
    </row>
    <row r="76" spans="1:21" ht="9" customHeight="1">
      <c r="A76" s="203" t="s">
        <v>99</v>
      </c>
      <c r="B76" s="204"/>
      <c r="C76" s="205"/>
      <c r="D76" s="218" t="s">
        <v>28</v>
      </c>
      <c r="E76" s="343" t="str">
        <f>'[3]Συμμετοχές'!B12</f>
        <v>ΚΛΩΝΤΖΑ</v>
      </c>
      <c r="F76" s="344"/>
      <c r="G76" s="343"/>
      <c r="H76" s="345"/>
      <c r="I76" s="218" t="s">
        <v>28</v>
      </c>
      <c r="J76" s="344"/>
      <c r="K76" s="346"/>
      <c r="L76" s="216"/>
      <c r="M76" s="347"/>
      <c r="N76" s="430" t="s">
        <v>105</v>
      </c>
      <c r="O76" s="431"/>
      <c r="P76" s="431"/>
      <c r="Q76" s="432"/>
      <c r="R76" s="409"/>
      <c r="S76" s="410"/>
      <c r="T76" s="10"/>
      <c r="U76" s="10"/>
    </row>
    <row r="77" spans="1:21" ht="9" customHeight="1">
      <c r="A77" s="215" t="s">
        <v>106</v>
      </c>
      <c r="B77" s="216"/>
      <c r="C77" s="236"/>
      <c r="D77" s="218" t="s">
        <v>29</v>
      </c>
      <c r="E77" s="343" t="str">
        <f>'[3]Συμμετοχές'!B13</f>
        <v>ΠΑΧΟΥΜΗ</v>
      </c>
      <c r="F77" s="344"/>
      <c r="G77" s="343"/>
      <c r="H77" s="345"/>
      <c r="I77" s="218" t="s">
        <v>29</v>
      </c>
      <c r="J77" s="344"/>
      <c r="K77" s="346"/>
      <c r="L77" s="216"/>
      <c r="M77" s="347"/>
      <c r="N77" s="215" t="str">
        <f>'[3]Week SetUp'!E10</f>
        <v>Μ. ΜΟΥΤΣΑΚΗ &amp; Ν. ΚΑΛΥΒΑΣ</v>
      </c>
      <c r="O77" s="346"/>
      <c r="P77" s="408"/>
      <c r="Q77" s="347"/>
      <c r="R77" s="409"/>
      <c r="S77" s="410"/>
      <c r="T77" s="10"/>
      <c r="U77" s="10"/>
    </row>
    <row r="78" spans="1:21" ht="9" customHeight="1">
      <c r="A78" s="228" t="s">
        <v>107</v>
      </c>
      <c r="B78" s="226"/>
      <c r="C78" s="237"/>
      <c r="D78" s="238" t="s">
        <v>30</v>
      </c>
      <c r="E78" s="354" t="str">
        <f>'[3]Συμμετοχές'!B14</f>
        <v>ΚΑΛΝΤΕΜΑΓΙΕΡ</v>
      </c>
      <c r="F78" s="355"/>
      <c r="G78" s="354"/>
      <c r="H78" s="356"/>
      <c r="I78" s="238" t="s">
        <v>30</v>
      </c>
      <c r="J78" s="355"/>
      <c r="K78" s="225"/>
      <c r="L78" s="226"/>
      <c r="M78" s="348"/>
      <c r="N78" s="228"/>
      <c r="O78" s="225"/>
      <c r="P78" s="226"/>
      <c r="Q78" s="357">
        <f>MIN(4,'[3]Συμμετοχές'!R5)</f>
        <v>4</v>
      </c>
      <c r="R78" s="409"/>
      <c r="S78" s="410"/>
      <c r="T78" s="10"/>
      <c r="U78" s="10"/>
    </row>
  </sheetData>
  <sheetProtection/>
  <mergeCells count="10">
    <mergeCell ref="T28:T34"/>
    <mergeCell ref="N71:Q71"/>
    <mergeCell ref="N73:Q73"/>
    <mergeCell ref="N76:Q76"/>
    <mergeCell ref="A1:F1"/>
    <mergeCell ref="J1:L1"/>
    <mergeCell ref="A2:E2"/>
    <mergeCell ref="J2:L2"/>
    <mergeCell ref="N4:P4"/>
    <mergeCell ref="A4:E4"/>
  </mergeCells>
  <conditionalFormatting sqref="I7 I11 I15 I19 I23 I27 I31 I35 I39 I43 I47 I51 I55 I59 I63 I67 K65 K57 K49 K41 M45 M61 O53 K33 K25 M29 K17 M13 K9 O21 O38">
    <cfRule type="cellIs" priority="3" dxfId="16" operator="equal">
      <formula>"a"</formula>
    </cfRule>
  </conditionalFormatting>
  <conditionalFormatting sqref="I7 I11 I15 I19 I23 I27 I31 I35 I39 I43 I47 I51 I55 I59 I63 I67 K65 K57 K49 K41 M45 M61 O53 K33 K25 M29 K17 M13 K9 O21 O38">
    <cfRule type="cellIs" priority="2" dxfId="16" operator="equal">
      <formula>"b"</formula>
    </cfRule>
  </conditionalFormatting>
  <conditionalFormatting sqref="D6 D8 D10 D12 D14 D16 D18 D20 D22 D24 D26 D28 D30 D32 D34 D36 D38 D40 D42 D44 D46 D48 D50 D52 D54 D56 D58 D60 D62 D64 D66 D68">
    <cfRule type="notContainsBlanks" priority="1" dxfId="16">
      <formula>LEN(TRIM(D6))&gt;0</formula>
    </cfRule>
  </conditionalFormatting>
  <printOptions/>
  <pageMargins left="0.31496062992125984" right="0.11811023622047245" top="0.7480314960629921" bottom="0.7480314960629921"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zenosi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stavros</dc:creator>
  <cp:keywords/>
  <dc:description/>
  <cp:lastModifiedBy>stavros</cp:lastModifiedBy>
  <cp:lastPrinted>2015-06-08T09:52:25Z</cp:lastPrinted>
  <dcterms:created xsi:type="dcterms:W3CDTF">2008-04-30T09:24:57Z</dcterms:created>
  <dcterms:modified xsi:type="dcterms:W3CDTF">2015-06-08T09:56:12Z</dcterms:modified>
  <cp:category/>
  <cp:version/>
  <cp:contentType/>
  <cp:contentStatus/>
</cp:coreProperties>
</file>